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6608" windowHeight="9432"/>
  </bookViews>
  <sheets>
    <sheet name="расчет по учреждениям" sheetId="1" r:id="rId1"/>
  </sheets>
  <externalReferences>
    <externalReference r:id="rId2"/>
  </externalReferences>
  <definedNames>
    <definedName name="_xlnm.Print_Area" localSheetId="0">'расчет по учреждениям'!$A$1:$U$99</definedName>
  </definedNames>
  <calcPr calcId="144525"/>
</workbook>
</file>

<file path=xl/calcChain.xml><?xml version="1.0" encoding="utf-8"?>
<calcChain xmlns="http://schemas.openxmlformats.org/spreadsheetml/2006/main">
  <c r="U98" i="1" l="1"/>
  <c r="T98" i="1"/>
  <c r="P98" i="1"/>
  <c r="O98" i="1"/>
  <c r="N98" i="1"/>
  <c r="L98" i="1"/>
  <c r="K98" i="1"/>
  <c r="G98" i="1"/>
  <c r="C98" i="1"/>
  <c r="P97" i="1"/>
  <c r="O97" i="1"/>
  <c r="N97" i="1"/>
  <c r="L97" i="1"/>
  <c r="Q97" i="1" s="1"/>
  <c r="C97" i="1"/>
  <c r="K97" i="1" s="1"/>
  <c r="P96" i="1"/>
  <c r="O96" i="1"/>
  <c r="N96" i="1"/>
  <c r="L96" i="1"/>
  <c r="Q96" i="1" s="1"/>
  <c r="C96" i="1"/>
  <c r="K96" i="1" s="1"/>
  <c r="T87" i="1"/>
  <c r="P87" i="1"/>
  <c r="N87" i="1"/>
  <c r="M87" i="1"/>
  <c r="L87" i="1"/>
  <c r="Q87" i="1" s="1"/>
  <c r="C87" i="1"/>
  <c r="K87" i="1" s="1"/>
  <c r="T86" i="1"/>
  <c r="P86" i="1"/>
  <c r="N86" i="1"/>
  <c r="M86" i="1"/>
  <c r="L86" i="1"/>
  <c r="Q86" i="1" s="1"/>
  <c r="C86" i="1"/>
  <c r="T85" i="1"/>
  <c r="P85" i="1"/>
  <c r="N85" i="1"/>
  <c r="M85" i="1"/>
  <c r="L85" i="1"/>
  <c r="Q85" i="1" s="1"/>
  <c r="C85" i="1"/>
  <c r="U76" i="1"/>
  <c r="T76" i="1"/>
  <c r="P76" i="1"/>
  <c r="O76" i="1"/>
  <c r="N76" i="1"/>
  <c r="L76" i="1"/>
  <c r="Q76" i="1" s="1"/>
  <c r="C76" i="1"/>
  <c r="T67" i="1"/>
  <c r="P67" i="1"/>
  <c r="O67" i="1"/>
  <c r="N67" i="1"/>
  <c r="M67" i="1"/>
  <c r="Q67" i="1" s="1"/>
  <c r="L67" i="1"/>
  <c r="C67" i="1"/>
  <c r="K67" i="1" s="1"/>
  <c r="U58" i="1"/>
  <c r="T58" i="1"/>
  <c r="P58" i="1"/>
  <c r="N58" i="1"/>
  <c r="M58" i="1"/>
  <c r="L58" i="1"/>
  <c r="C58" i="1"/>
  <c r="K58" i="1" s="1"/>
  <c r="P57" i="1"/>
  <c r="N57" i="1"/>
  <c r="M57" i="1"/>
  <c r="L57" i="1"/>
  <c r="Q57" i="1" s="1"/>
  <c r="K57" i="1"/>
  <c r="C57" i="1"/>
  <c r="G57" i="1" s="1"/>
  <c r="U48" i="1"/>
  <c r="T48" i="1"/>
  <c r="Q48" i="1"/>
  <c r="R48" i="1" s="1"/>
  <c r="K48" i="1"/>
  <c r="S48" i="1" s="1"/>
  <c r="G48" i="1"/>
  <c r="P39" i="1"/>
  <c r="N39" i="1"/>
  <c r="M39" i="1"/>
  <c r="L39" i="1"/>
  <c r="K39" i="1"/>
  <c r="G39" i="1"/>
  <c r="C39" i="1"/>
  <c r="P38" i="1"/>
  <c r="N38" i="1"/>
  <c r="M38" i="1"/>
  <c r="L38" i="1"/>
  <c r="K38" i="1"/>
  <c r="G38" i="1"/>
  <c r="C38" i="1"/>
  <c r="P37" i="1"/>
  <c r="N37" i="1"/>
  <c r="M37" i="1"/>
  <c r="L37" i="1"/>
  <c r="Q37" i="1" s="1"/>
  <c r="S37" i="1" s="1"/>
  <c r="U37" i="1" s="1"/>
  <c r="K37" i="1"/>
  <c r="G37" i="1"/>
  <c r="C37" i="1"/>
  <c r="P36" i="1"/>
  <c r="N36" i="1"/>
  <c r="M36" i="1"/>
  <c r="L36" i="1"/>
  <c r="K36" i="1"/>
  <c r="G36" i="1"/>
  <c r="C36" i="1"/>
  <c r="P35" i="1"/>
  <c r="N35" i="1"/>
  <c r="M35" i="1"/>
  <c r="L35" i="1"/>
  <c r="K35" i="1"/>
  <c r="G35" i="1"/>
  <c r="C35" i="1"/>
  <c r="P34" i="1"/>
  <c r="N34" i="1"/>
  <c r="M34" i="1"/>
  <c r="L34" i="1"/>
  <c r="K34" i="1"/>
  <c r="G34" i="1"/>
  <c r="C34" i="1"/>
  <c r="P33" i="1"/>
  <c r="N33" i="1"/>
  <c r="M33" i="1"/>
  <c r="L33" i="1"/>
  <c r="Q33" i="1" s="1"/>
  <c r="S33" i="1" s="1"/>
  <c r="U33" i="1" s="1"/>
  <c r="K33" i="1"/>
  <c r="G33" i="1"/>
  <c r="C33" i="1"/>
  <c r="U32" i="1"/>
  <c r="T32" i="1"/>
  <c r="P31" i="1"/>
  <c r="N31" i="1"/>
  <c r="M31" i="1"/>
  <c r="L31" i="1"/>
  <c r="Q31" i="1" s="1"/>
  <c r="C31" i="1"/>
  <c r="P30" i="1"/>
  <c r="N30" i="1"/>
  <c r="M30" i="1"/>
  <c r="L30" i="1"/>
  <c r="Q30" i="1" s="1"/>
  <c r="C30" i="1"/>
  <c r="P29" i="1"/>
  <c r="N29" i="1"/>
  <c r="M29" i="1"/>
  <c r="L29" i="1"/>
  <c r="Q29" i="1" s="1"/>
  <c r="C29" i="1"/>
  <c r="P20" i="1"/>
  <c r="O20" i="1"/>
  <c r="N20" i="1"/>
  <c r="L20" i="1"/>
  <c r="Q20" i="1" s="1"/>
  <c r="C20" i="1"/>
  <c r="P19" i="1"/>
  <c r="O19" i="1"/>
  <c r="N19" i="1"/>
  <c r="L19" i="1"/>
  <c r="K19" i="1"/>
  <c r="G19" i="1"/>
  <c r="C19" i="1"/>
  <c r="P18" i="1"/>
  <c r="O18" i="1"/>
  <c r="N18" i="1"/>
  <c r="L18" i="1"/>
  <c r="K18" i="1"/>
  <c r="G18" i="1"/>
  <c r="C18" i="1"/>
  <c r="P17" i="1"/>
  <c r="O17" i="1"/>
  <c r="N17" i="1"/>
  <c r="L17" i="1"/>
  <c r="Q17" i="1" s="1"/>
  <c r="S17" i="1" s="1"/>
  <c r="U17" i="1" s="1"/>
  <c r="K17" i="1"/>
  <c r="G17" i="1"/>
  <c r="C17" i="1"/>
  <c r="P16" i="1"/>
  <c r="O16" i="1"/>
  <c r="N16" i="1"/>
  <c r="L16" i="1"/>
  <c r="K16" i="1"/>
  <c r="G16" i="1"/>
  <c r="C16" i="1"/>
  <c r="P15" i="1"/>
  <c r="O15" i="1"/>
  <c r="N15" i="1"/>
  <c r="L15" i="1"/>
  <c r="K15" i="1"/>
  <c r="G15" i="1"/>
  <c r="C15" i="1"/>
  <c r="S35" i="1" l="1"/>
  <c r="U35" i="1" s="1"/>
  <c r="S19" i="1"/>
  <c r="R35" i="1"/>
  <c r="T35" i="1" s="1"/>
  <c r="Q34" i="1"/>
  <c r="S34" i="1" s="1"/>
  <c r="U34" i="1" s="1"/>
  <c r="Q38" i="1"/>
  <c r="S38" i="1" s="1"/>
  <c r="U38" i="1" s="1"/>
  <c r="G58" i="1"/>
  <c r="K76" i="1"/>
  <c r="S76" i="1" s="1"/>
  <c r="G76" i="1"/>
  <c r="R76" i="1" s="1"/>
  <c r="Q15" i="1"/>
  <c r="S15" i="1" s="1"/>
  <c r="U15" i="1" s="1"/>
  <c r="R17" i="1"/>
  <c r="T17" i="1" s="1"/>
  <c r="Q19" i="1"/>
  <c r="R19" i="1" s="1"/>
  <c r="R33" i="1"/>
  <c r="T33" i="1" s="1"/>
  <c r="Q35" i="1"/>
  <c r="R37" i="1"/>
  <c r="T37" i="1" s="1"/>
  <c r="Q39" i="1"/>
  <c r="S39" i="1" s="1"/>
  <c r="U39" i="1" s="1"/>
  <c r="S57" i="1"/>
  <c r="Q58" i="1"/>
  <c r="S58" i="1" s="1"/>
  <c r="S67" i="1"/>
  <c r="U67" i="1" s="1"/>
  <c r="K85" i="1"/>
  <c r="S85" i="1" s="1"/>
  <c r="U85" i="1" s="1"/>
  <c r="G85" i="1"/>
  <c r="R85" i="1" s="1"/>
  <c r="S97" i="1"/>
  <c r="R15" i="1"/>
  <c r="T15" i="1" s="1"/>
  <c r="Q18" i="1"/>
  <c r="S18" i="1" s="1"/>
  <c r="U18" i="1" s="1"/>
  <c r="R36" i="1"/>
  <c r="T36" i="1" s="1"/>
  <c r="R57" i="1"/>
  <c r="Q16" i="1"/>
  <c r="R16" i="1" s="1"/>
  <c r="T16" i="1" s="1"/>
  <c r="R18" i="1"/>
  <c r="T18" i="1" s="1"/>
  <c r="K20" i="1"/>
  <c r="S20" i="1" s="1"/>
  <c r="U20" i="1" s="1"/>
  <c r="G20" i="1"/>
  <c r="R20" i="1" s="1"/>
  <c r="T20" i="1" s="1"/>
  <c r="K29" i="1"/>
  <c r="S29" i="1" s="1"/>
  <c r="U29" i="1" s="1"/>
  <c r="G29" i="1"/>
  <c r="R29" i="1" s="1"/>
  <c r="T29" i="1" s="1"/>
  <c r="K30" i="1"/>
  <c r="S30" i="1" s="1"/>
  <c r="U30" i="1" s="1"/>
  <c r="G30" i="1"/>
  <c r="R30" i="1" s="1"/>
  <c r="T30" i="1" s="1"/>
  <c r="K31" i="1"/>
  <c r="S31" i="1" s="1"/>
  <c r="U31" i="1" s="1"/>
  <c r="G31" i="1"/>
  <c r="R31" i="1" s="1"/>
  <c r="T31" i="1" s="1"/>
  <c r="R34" i="1"/>
  <c r="T34" i="1" s="1"/>
  <c r="Q36" i="1"/>
  <c r="S36" i="1" s="1"/>
  <c r="U36" i="1" s="1"/>
  <c r="G67" i="1"/>
  <c r="R67" i="1" s="1"/>
  <c r="K86" i="1"/>
  <c r="S86" i="1" s="1"/>
  <c r="U86" i="1" s="1"/>
  <c r="G86" i="1"/>
  <c r="R86" i="1" s="1"/>
  <c r="S87" i="1"/>
  <c r="U87" i="1" s="1"/>
  <c r="S96" i="1"/>
  <c r="U96" i="1" s="1"/>
  <c r="Q98" i="1"/>
  <c r="S98" i="1" s="1"/>
  <c r="G87" i="1"/>
  <c r="R87" i="1" s="1"/>
  <c r="G96" i="1"/>
  <c r="R96" i="1" s="1"/>
  <c r="T96" i="1" s="1"/>
  <c r="G97" i="1"/>
  <c r="R97" i="1" s="1"/>
  <c r="S16" i="1" l="1"/>
  <c r="U16" i="1" s="1"/>
  <c r="R98" i="1"/>
  <c r="R38" i="1"/>
  <c r="T38" i="1" s="1"/>
  <c r="R58" i="1"/>
  <c r="R39" i="1"/>
  <c r="T39" i="1" s="1"/>
</calcChain>
</file>

<file path=xl/sharedStrings.xml><?xml version="1.0" encoding="utf-8"?>
<sst xmlns="http://schemas.openxmlformats.org/spreadsheetml/2006/main" count="257" uniqueCount="60">
  <si>
    <t>Расчеты родительской платы в МДОО Кабанского района в 2022г.</t>
  </si>
  <si>
    <r>
      <t>Расчёт затрат на оказание услуги по присмотру и уходу за детьми (С</t>
    </r>
    <r>
      <rPr>
        <vertAlign val="subscript"/>
        <sz val="14"/>
        <rFont val="Times New Roman"/>
        <family val="1"/>
        <charset val="204"/>
      </rPr>
      <t>д</t>
    </r>
    <r>
      <rPr>
        <sz val="14"/>
        <rFont val="Times New Roman"/>
        <family val="1"/>
        <charset val="204"/>
      </rPr>
      <t>), осуществляется  по формуле:</t>
    </r>
  </si>
  <si>
    <r>
      <t>С</t>
    </r>
    <r>
      <rPr>
        <vertAlign val="subscript"/>
        <sz val="14"/>
        <rFont val="Times New Roman"/>
        <family val="1"/>
        <charset val="204"/>
      </rPr>
      <t>д</t>
    </r>
    <r>
      <rPr>
        <sz val="14"/>
        <rFont val="Times New Roman"/>
        <family val="1"/>
        <charset val="204"/>
      </rPr>
      <t>= (Спп+Срм)*Кинф ,  где:</t>
    </r>
  </si>
  <si>
    <r>
      <t>С</t>
    </r>
    <r>
      <rPr>
        <vertAlign val="subscript"/>
        <sz val="14"/>
        <rFont val="Times New Roman"/>
        <family val="1"/>
        <charset val="204"/>
      </rPr>
      <t>д</t>
    </r>
    <r>
      <rPr>
        <sz val="14"/>
        <rFont val="Times New Roman"/>
        <family val="1"/>
        <charset val="204"/>
      </rPr>
      <t xml:space="preserve"> – стоимость одного детодня; </t>
    </r>
  </si>
  <si>
    <t>Спп –затраты на приобретение продуктов питания;</t>
  </si>
  <si>
    <t>Срм–затраты на осуществление  расходов, связанных с приобретением расходных материалов, используемых для обеспечения соблюдения режима дня и личной гигиены детей в соответствии с требованиями санитарной и пожарной безопасности.</t>
  </si>
  <si>
    <t xml:space="preserve">Кинф – коэффициент инфляции, устанавливающийся ежегодно Минэкономразвития Российской Федерации. </t>
  </si>
  <si>
    <t>МДОО сельских поселений с 10,5 часовым пребыванием детей, пользующихся услугами специализированных учреждений, оказывающих услуги по стирке белья</t>
  </si>
  <si>
    <t>№</t>
  </si>
  <si>
    <t>МДОО</t>
  </si>
  <si>
    <t>расчет питания, Спп</t>
  </si>
  <si>
    <t>затраты на осуществление  расходов, связанных с приобретением расходных материалов, используемых для обеспечения соблюдения режима дня и личной гигиены детей в соответствии с требованиями санитарной и пожарной безопасности, Срм</t>
  </si>
  <si>
    <t>Стоимость 1 детодня</t>
  </si>
  <si>
    <t>Стоимость 1 детодня с учетом дефлятора</t>
  </si>
  <si>
    <t>стоимость питания в день в соответствии с СанПиН</t>
  </si>
  <si>
    <t>от 1 г. до 3 л.</t>
  </si>
  <si>
    <t>Стоимость питания от 1 г. до 3 л</t>
  </si>
  <si>
    <t>от 3 до 7 л.</t>
  </si>
  <si>
    <t xml:space="preserve">Стоимость питания от 3 до 7 </t>
  </si>
  <si>
    <t>расходы на мягкий инвентарь</t>
  </si>
  <si>
    <t>расходы на чистящие и моющие средства</t>
  </si>
  <si>
    <t>расходы на посуду</t>
  </si>
  <si>
    <t>расходы на стирку постельного белья</t>
  </si>
  <si>
    <t>затраты на обеспечение расходов на материальные ценности и на содержание движимого имущества, используемых для обеспечения соблюдения режима дня и личной гигиены детей</t>
  </si>
  <si>
    <t>Стоимость затрат на расходные материалы в день</t>
  </si>
  <si>
    <t>к1 (возраст воспитанников)</t>
  </si>
  <si>
    <t>к2 (режим пребывания)</t>
  </si>
  <si>
    <t>к3 (тип населенного пункта)</t>
  </si>
  <si>
    <t>от 3 до 7 л</t>
  </si>
  <si>
    <t>"Малышка" с. Выдрино</t>
  </si>
  <si>
    <t>"Снежинка" с. Выдрино</t>
  </si>
  <si>
    <t>"Шергино" д/с</t>
  </si>
  <si>
    <t>"Ладушки" с. Оймур</t>
  </si>
  <si>
    <t>"Колосок" с. Тресково</t>
  </si>
  <si>
    <t>"Алёнка" с. Кудара</t>
  </si>
  <si>
    <t>МДОО сельских поселений с 10,5 часовым пребыванием детей, не пользующихся услугами специализированных учреждений, оказывающих услуги по стирке белья</t>
  </si>
  <si>
    <t>"Родничок" с. Выдрино</t>
  </si>
  <si>
    <t>"Малыш" с. Творогово</t>
  </si>
  <si>
    <t>"Чайка" с. Посольское</t>
  </si>
  <si>
    <t>"Ёлочка" ст. Посольская</t>
  </si>
  <si>
    <t>"Колокольчик" с. Береговая</t>
  </si>
  <si>
    <t xml:space="preserve">"Колесовская СОШ" группа </t>
  </si>
  <si>
    <t>"Корсаковская СОШ" группа</t>
  </si>
  <si>
    <t>"Клюевская СОШ" группа</t>
  </si>
  <si>
    <t>"Сухинская СОШ" группа</t>
  </si>
  <si>
    <t>"Еланская школа-сад" группа</t>
  </si>
  <si>
    <t>МДОО сельских поселений с 12 часовым пребыванием детей, пользующихся услугами специализированных учреждений, оказывающих услуги по стирке белья</t>
  </si>
  <si>
    <t>"Успех" с. Кабанск</t>
  </si>
  <si>
    <t>МДОО сельских поселений с 12 часовым пребыванием детей, не пользующихся услугами специализированных учреждений, оказывающих услуги по стирке белья</t>
  </si>
  <si>
    <t>"№ 15" с. Кабанск</t>
  </si>
  <si>
    <t>МДОО сельских поселений с круглосуточным пребыванием детей, не пользующихся услугами специализированных учреждений, оказывающих услуги по стирке белья</t>
  </si>
  <si>
    <t>МДОО городских поселений с 10,5 часовым пребыванием детей, пользующихся услугами специализированных учреждений, оказывающих услуги по стирке белья</t>
  </si>
  <si>
    <t>МДОО городских поселений с 10,5 часовым пребыванием детей, не пользующихся услугами специализированных учреждений, оказывающих услуги по стирке белья</t>
  </si>
  <si>
    <t>"Лесная сказка" п. Каменск</t>
  </si>
  <si>
    <t>"Солнышко" п. Каменск</t>
  </si>
  <si>
    <t xml:space="preserve">"Тополек" г. Бабушкин </t>
  </si>
  <si>
    <t>МДОО городских поселений с 12 часовым пребыванием детей, пользующихся услугами специализированных учреждений, оказывающих услуги по стирке белья</t>
  </si>
  <si>
    <t>"Аленушка" п. Селенгинск</t>
  </si>
  <si>
    <t>"Рябинушка" п. Селенгинск</t>
  </si>
  <si>
    <t>"Теремок" п. Селенгинск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</si>
</sst>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  <numFmt numFmtId="165" formatCode="_(* #,##0.00_);_(* \(#,##0.00\);_(* &quot;-&quot;??_);_(@_)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vertAlign val="subscript"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43">
    <xf numFmtId="0" fontId="0" fillId="0" borderId="0"/>
    <xf numFmtId="0" fontId="2" fillId="0" borderId="0"/>
    <xf numFmtId="0" fontId="2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13" fillId="0" borderId="0"/>
    <xf numFmtId="9" fontId="12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4" fillId="9" borderId="49" applyNumberFormat="0" applyAlignment="0" applyProtection="0"/>
    <xf numFmtId="0" fontId="14" fillId="9" borderId="49" applyNumberFormat="0" applyAlignment="0" applyProtection="0"/>
    <xf numFmtId="0" fontId="14" fillId="9" borderId="49" applyNumberFormat="0" applyAlignment="0" applyProtection="0"/>
    <xf numFmtId="0" fontId="15" fillId="22" borderId="50" applyNumberFormat="0" applyAlignment="0" applyProtection="0"/>
    <xf numFmtId="0" fontId="15" fillId="22" borderId="50" applyNumberFormat="0" applyAlignment="0" applyProtection="0"/>
    <xf numFmtId="0" fontId="15" fillId="22" borderId="50" applyNumberFormat="0" applyAlignment="0" applyProtection="0"/>
    <xf numFmtId="0" fontId="16" fillId="22" borderId="49" applyNumberFormat="0" applyAlignment="0" applyProtection="0"/>
    <xf numFmtId="0" fontId="16" fillId="22" borderId="49" applyNumberFormat="0" applyAlignment="0" applyProtection="0"/>
    <xf numFmtId="0" fontId="16" fillId="22" borderId="49" applyNumberFormat="0" applyAlignment="0" applyProtection="0"/>
    <xf numFmtId="0" fontId="17" fillId="0" borderId="51" applyNumberFormat="0" applyFill="0" applyAlignment="0" applyProtection="0"/>
    <xf numFmtId="0" fontId="17" fillId="0" borderId="51" applyNumberFormat="0" applyFill="0" applyAlignment="0" applyProtection="0"/>
    <xf numFmtId="0" fontId="17" fillId="0" borderId="51" applyNumberFormat="0" applyFill="0" applyAlignment="0" applyProtection="0"/>
    <xf numFmtId="0" fontId="18" fillId="0" borderId="52" applyNumberFormat="0" applyFill="0" applyAlignment="0" applyProtection="0"/>
    <xf numFmtId="0" fontId="18" fillId="0" borderId="52" applyNumberFormat="0" applyFill="0" applyAlignment="0" applyProtection="0"/>
    <xf numFmtId="0" fontId="18" fillId="0" borderId="52" applyNumberFormat="0" applyFill="0" applyAlignment="0" applyProtection="0"/>
    <xf numFmtId="0" fontId="19" fillId="0" borderId="53" applyNumberFormat="0" applyFill="0" applyAlignment="0" applyProtection="0"/>
    <xf numFmtId="0" fontId="19" fillId="0" borderId="53" applyNumberFormat="0" applyFill="0" applyAlignment="0" applyProtection="0"/>
    <xf numFmtId="0" fontId="19" fillId="0" borderId="53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54" applyNumberFormat="0" applyFill="0" applyAlignment="0" applyProtection="0"/>
    <xf numFmtId="0" fontId="20" fillId="0" borderId="54" applyNumberFormat="0" applyFill="0" applyAlignment="0" applyProtection="0"/>
    <xf numFmtId="0" fontId="20" fillId="0" borderId="54" applyNumberFormat="0" applyFill="0" applyAlignment="0" applyProtection="0"/>
    <xf numFmtId="0" fontId="21" fillId="23" borderId="55" applyNumberFormat="0" applyAlignment="0" applyProtection="0"/>
    <xf numFmtId="0" fontId="21" fillId="23" borderId="55" applyNumberFormat="0" applyAlignment="0" applyProtection="0"/>
    <xf numFmtId="0" fontId="21" fillId="23" borderId="55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3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25" borderId="56" applyNumberFormat="0" applyFont="0" applyAlignment="0" applyProtection="0"/>
    <xf numFmtId="0" fontId="10" fillId="25" borderId="56" applyNumberFormat="0" applyFont="0" applyAlignment="0" applyProtection="0"/>
    <xf numFmtId="0" fontId="10" fillId="25" borderId="56" applyNumberFormat="0" applyFont="0" applyAlignment="0" applyProtection="0"/>
    <xf numFmtId="0" fontId="27" fillId="0" borderId="57" applyNumberFormat="0" applyFill="0" applyAlignment="0" applyProtection="0"/>
    <xf numFmtId="0" fontId="27" fillId="0" borderId="57" applyNumberFormat="0" applyFill="0" applyAlignment="0" applyProtection="0"/>
    <xf numFmtId="0" fontId="27" fillId="0" borderId="5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</cellStyleXfs>
  <cellXfs count="162">
    <xf numFmtId="0" fontId="0" fillId="0" borderId="0" xfId="0"/>
    <xf numFmtId="0" fontId="4" fillId="0" borderId="0" xfId="1" applyFont="1"/>
    <xf numFmtId="0" fontId="3" fillId="0" borderId="0" xfId="1" applyFont="1" applyAlignment="1">
      <alignment horizontal="center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5" xfId="2" applyNumberFormat="1" applyFont="1" applyBorder="1" applyAlignment="1">
      <alignment horizontal="center" vertical="center"/>
    </xf>
    <xf numFmtId="4" fontId="4" fillId="0" borderId="6" xfId="2" applyNumberFormat="1" applyFont="1" applyFill="1" applyBorder="1" applyAlignment="1">
      <alignment horizontal="left" vertical="center"/>
    </xf>
    <xf numFmtId="1" fontId="4" fillId="0" borderId="6" xfId="2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2" fontId="4" fillId="2" borderId="6" xfId="1" applyNumberFormat="1" applyFont="1" applyFill="1" applyBorder="1" applyAlignment="1">
      <alignment horizontal="center" vertical="center"/>
    </xf>
    <xf numFmtId="2" fontId="4" fillId="0" borderId="6" xfId="1" applyNumberFormat="1" applyFont="1" applyBorder="1" applyAlignment="1">
      <alignment horizontal="center" vertical="center"/>
    </xf>
    <xf numFmtId="4" fontId="4" fillId="0" borderId="6" xfId="1" applyNumberFormat="1" applyFont="1" applyBorder="1" applyAlignment="1">
      <alignment horizontal="center" vertical="center"/>
    </xf>
    <xf numFmtId="2" fontId="4" fillId="2" borderId="7" xfId="1" applyNumberFormat="1" applyFont="1" applyFill="1" applyBorder="1" applyAlignment="1">
      <alignment horizontal="center" vertical="center"/>
    </xf>
    <xf numFmtId="1" fontId="4" fillId="0" borderId="4" xfId="1" applyNumberFormat="1" applyFont="1" applyBorder="1" applyAlignment="1">
      <alignment horizontal="center"/>
    </xf>
    <xf numFmtId="1" fontId="4" fillId="0" borderId="3" xfId="1" applyNumberFormat="1" applyFont="1" applyBorder="1" applyAlignment="1">
      <alignment horizontal="center"/>
    </xf>
    <xf numFmtId="1" fontId="4" fillId="0" borderId="8" xfId="1" applyNumberFormat="1" applyFont="1" applyBorder="1" applyAlignment="1">
      <alignment horizontal="center"/>
    </xf>
    <xf numFmtId="1" fontId="4" fillId="0" borderId="7" xfId="1" applyNumberFormat="1" applyFont="1" applyBorder="1" applyAlignment="1">
      <alignment horizontal="center"/>
    </xf>
    <xf numFmtId="4" fontId="4" fillId="0" borderId="6" xfId="2" applyNumberFormat="1" applyFont="1" applyFill="1" applyBorder="1" applyAlignment="1">
      <alignment horizontal="left" vertical="top"/>
    </xf>
    <xf numFmtId="1" fontId="4" fillId="0" borderId="12" xfId="1" applyNumberFormat="1" applyFont="1" applyBorder="1" applyAlignment="1">
      <alignment horizontal="center"/>
    </xf>
    <xf numFmtId="1" fontId="4" fillId="0" borderId="11" xfId="1" applyNumberFormat="1" applyFont="1" applyBorder="1" applyAlignment="1">
      <alignment horizontal="center"/>
    </xf>
    <xf numFmtId="0" fontId="4" fillId="0" borderId="13" xfId="2" applyNumberFormat="1" applyFont="1" applyBorder="1" applyAlignment="1">
      <alignment horizontal="center" vertical="center"/>
    </xf>
    <xf numFmtId="4" fontId="4" fillId="0" borderId="14" xfId="2" applyNumberFormat="1" applyFont="1" applyFill="1" applyBorder="1" applyAlignment="1">
      <alignment horizontal="left" vertical="center"/>
    </xf>
    <xf numFmtId="1" fontId="4" fillId="0" borderId="14" xfId="2" applyNumberFormat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2" fontId="4" fillId="2" borderId="14" xfId="1" applyNumberFormat="1" applyFont="1" applyFill="1" applyBorder="1" applyAlignment="1">
      <alignment horizontal="center" vertical="center"/>
    </xf>
    <xf numFmtId="2" fontId="4" fillId="0" borderId="14" xfId="1" applyNumberFormat="1" applyFont="1" applyBorder="1" applyAlignment="1">
      <alignment horizontal="center" vertical="center"/>
    </xf>
    <xf numFmtId="4" fontId="4" fillId="0" borderId="14" xfId="1" applyNumberFormat="1" applyFont="1" applyBorder="1" applyAlignment="1">
      <alignment horizontal="center" vertical="center"/>
    </xf>
    <xf numFmtId="2" fontId="4" fillId="2" borderId="15" xfId="1" applyNumberFormat="1" applyFont="1" applyFill="1" applyBorder="1" applyAlignment="1">
      <alignment horizontal="center" vertical="center"/>
    </xf>
    <xf numFmtId="1" fontId="4" fillId="0" borderId="16" xfId="1" applyNumberFormat="1" applyFont="1" applyBorder="1" applyAlignment="1">
      <alignment horizontal="center"/>
    </xf>
    <xf numFmtId="1" fontId="4" fillId="0" borderId="15" xfId="1" applyNumberFormat="1" applyFont="1" applyBorder="1" applyAlignment="1">
      <alignment horizontal="center"/>
    </xf>
    <xf numFmtId="0" fontId="4" fillId="0" borderId="16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6" xfId="2" applyNumberFormat="1" applyFont="1" applyBorder="1" applyAlignment="1">
      <alignment horizontal="center" vertical="top"/>
    </xf>
    <xf numFmtId="1" fontId="4" fillId="0" borderId="17" xfId="1" applyNumberFormat="1" applyFont="1" applyBorder="1" applyAlignment="1">
      <alignment horizontal="center"/>
    </xf>
    <xf numFmtId="1" fontId="4" fillId="0" borderId="18" xfId="1" applyNumberFormat="1" applyFont="1" applyBorder="1" applyAlignment="1">
      <alignment horizontal="center"/>
    </xf>
    <xf numFmtId="0" fontId="4" fillId="2" borderId="16" xfId="1" applyFont="1" applyFill="1" applyBorder="1" applyAlignment="1">
      <alignment horizontal="center" vertical="center" wrapText="1"/>
    </xf>
    <xf numFmtId="0" fontId="4" fillId="2" borderId="36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37" xfId="2" applyNumberFormat="1" applyFont="1" applyBorder="1" applyAlignment="1">
      <alignment horizontal="center" vertical="top"/>
    </xf>
    <xf numFmtId="4" fontId="4" fillId="3" borderId="38" xfId="2" applyNumberFormat="1" applyFont="1" applyFill="1" applyBorder="1" applyAlignment="1">
      <alignment horizontal="left" vertical="top"/>
    </xf>
    <xf numFmtId="1" fontId="4" fillId="0" borderId="31" xfId="2" applyNumberFormat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1" fontId="4" fillId="2" borderId="30" xfId="1" applyNumberFormat="1" applyFont="1" applyFill="1" applyBorder="1" applyAlignment="1">
      <alignment horizontal="center" vertical="center"/>
    </xf>
    <xf numFmtId="1" fontId="4" fillId="2" borderId="18" xfId="1" applyNumberFormat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1" fontId="4" fillId="2" borderId="39" xfId="1" applyNumberFormat="1" applyFont="1" applyFill="1" applyBorder="1" applyAlignment="1">
      <alignment horizontal="center" vertical="center"/>
    </xf>
    <xf numFmtId="1" fontId="4" fillId="2" borderId="31" xfId="1" applyNumberFormat="1" applyFont="1" applyFill="1" applyBorder="1" applyAlignment="1">
      <alignment horizontal="center" vertical="center"/>
    </xf>
    <xf numFmtId="1" fontId="4" fillId="0" borderId="23" xfId="1" applyNumberFormat="1" applyFont="1" applyBorder="1" applyAlignment="1">
      <alignment horizontal="center"/>
    </xf>
    <xf numFmtId="1" fontId="4" fillId="0" borderId="25" xfId="1" applyNumberFormat="1" applyFont="1" applyBorder="1" applyAlignment="1">
      <alignment horizontal="center"/>
    </xf>
    <xf numFmtId="0" fontId="4" fillId="2" borderId="12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4" fontId="4" fillId="0" borderId="6" xfId="1" applyNumberFormat="1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4" xfId="1" applyFont="1" applyFill="1" applyBorder="1" applyAlignment="1">
      <alignment horizontal="center" vertical="center" wrapText="1"/>
    </xf>
    <xf numFmtId="0" fontId="4" fillId="0" borderId="45" xfId="1" applyFont="1" applyFill="1" applyBorder="1" applyAlignment="1">
      <alignment horizontal="center" vertical="center" wrapText="1"/>
    </xf>
    <xf numFmtId="1" fontId="4" fillId="0" borderId="0" xfId="1" applyNumberFormat="1" applyFont="1"/>
    <xf numFmtId="0" fontId="4" fillId="0" borderId="13" xfId="2" applyNumberFormat="1" applyFont="1" applyBorder="1" applyAlignment="1">
      <alignment horizontal="center" vertical="top"/>
    </xf>
    <xf numFmtId="4" fontId="4" fillId="0" borderId="14" xfId="2" applyNumberFormat="1" applyFont="1" applyFill="1" applyBorder="1" applyAlignment="1">
      <alignment horizontal="left" vertical="top"/>
    </xf>
    <xf numFmtId="4" fontId="4" fillId="0" borderId="14" xfId="1" applyNumberFormat="1" applyFont="1" applyBorder="1" applyAlignment="1">
      <alignment horizontal="center" vertical="center" wrapText="1"/>
    </xf>
    <xf numFmtId="1" fontId="4" fillId="0" borderId="46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2" borderId="6" xfId="1" applyFont="1" applyFill="1" applyBorder="1" applyAlignment="1">
      <alignment vertical="center" wrapText="1"/>
    </xf>
    <xf numFmtId="0" fontId="4" fillId="2" borderId="7" xfId="1" applyFont="1" applyFill="1" applyBorder="1" applyAlignment="1">
      <alignment vertical="center" wrapText="1"/>
    </xf>
    <xf numFmtId="0" fontId="4" fillId="0" borderId="0" xfId="2" applyNumberFormat="1" applyFont="1" applyBorder="1" applyAlignment="1">
      <alignment horizontal="center" vertical="top"/>
    </xf>
    <xf numFmtId="4" fontId="4" fillId="0" borderId="0" xfId="2" applyNumberFormat="1" applyFont="1" applyFill="1" applyBorder="1" applyAlignment="1">
      <alignment horizontal="left" vertical="top"/>
    </xf>
    <xf numFmtId="1" fontId="4" fillId="0" borderId="0" xfId="2" applyNumberFormat="1" applyFont="1" applyBorder="1" applyAlignment="1">
      <alignment horizontal="center" vertical="top"/>
    </xf>
    <xf numFmtId="0" fontId="4" fillId="0" borderId="0" xfId="1" applyFont="1" applyBorder="1"/>
    <xf numFmtId="0" fontId="4" fillId="2" borderId="15" xfId="1" applyFont="1" applyFill="1" applyBorder="1" applyAlignment="1">
      <alignment horizontal="center" vertical="center" wrapText="1"/>
    </xf>
    <xf numFmtId="0" fontId="4" fillId="0" borderId="21" xfId="2" applyNumberFormat="1" applyFont="1" applyBorder="1" applyAlignment="1">
      <alignment horizontal="center" vertical="top"/>
    </xf>
    <xf numFmtId="1" fontId="4" fillId="0" borderId="4" xfId="2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" fontId="4" fillId="2" borderId="2" xfId="1" applyNumberFormat="1" applyFont="1" applyFill="1" applyBorder="1" applyAlignment="1">
      <alignment horizontal="center" vertical="center"/>
    </xf>
    <xf numFmtId="1" fontId="4" fillId="2" borderId="26" xfId="1" applyNumberFormat="1" applyFont="1" applyFill="1" applyBorder="1" applyAlignment="1">
      <alignment horizontal="center" vertical="center"/>
    </xf>
    <xf numFmtId="2" fontId="4" fillId="0" borderId="19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2" fontId="4" fillId="0" borderId="2" xfId="1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2" fontId="4" fillId="0" borderId="48" xfId="1" applyNumberFormat="1" applyFont="1" applyBorder="1" applyAlignment="1">
      <alignment horizontal="center" vertical="center"/>
    </xf>
    <xf numFmtId="1" fontId="4" fillId="2" borderId="22" xfId="1" applyNumberFormat="1" applyFont="1" applyFill="1" applyBorder="1" applyAlignment="1">
      <alignment horizontal="center" vertical="center"/>
    </xf>
    <xf numFmtId="1" fontId="4" fillId="2" borderId="4" xfId="1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/>
    </xf>
    <xf numFmtId="0" fontId="4" fillId="0" borderId="31" xfId="2" applyNumberFormat="1" applyFont="1" applyBorder="1" applyAlignment="1">
      <alignment horizontal="center" vertical="top"/>
    </xf>
    <xf numFmtId="4" fontId="4" fillId="0" borderId="30" xfId="2" applyNumberFormat="1" applyFont="1" applyFill="1" applyBorder="1" applyAlignment="1">
      <alignment horizontal="left" vertical="top"/>
    </xf>
    <xf numFmtId="1" fontId="4" fillId="0" borderId="30" xfId="2" applyNumberFormat="1" applyFont="1" applyBorder="1" applyAlignment="1">
      <alignment horizontal="center" vertical="center"/>
    </xf>
    <xf numFmtId="2" fontId="4" fillId="2" borderId="30" xfId="1" applyNumberFormat="1" applyFont="1" applyFill="1" applyBorder="1" applyAlignment="1">
      <alignment horizontal="center" vertical="center"/>
    </xf>
    <xf numFmtId="2" fontId="4" fillId="0" borderId="30" xfId="1" applyNumberFormat="1" applyFont="1" applyBorder="1" applyAlignment="1">
      <alignment horizontal="center" vertical="center"/>
    </xf>
    <xf numFmtId="4" fontId="4" fillId="0" borderId="30" xfId="1" applyNumberFormat="1" applyFont="1" applyBorder="1" applyAlignment="1">
      <alignment horizontal="center" vertical="center"/>
    </xf>
    <xf numFmtId="2" fontId="4" fillId="2" borderId="18" xfId="1" applyNumberFormat="1" applyFont="1" applyFill="1" applyBorder="1" applyAlignment="1">
      <alignment horizontal="center" vertical="center"/>
    </xf>
    <xf numFmtId="0" fontId="4" fillId="0" borderId="5" xfId="2" applyNumberFormat="1" applyFont="1" applyBorder="1" applyAlignment="1">
      <alignment horizontal="center" vertical="top"/>
    </xf>
    <xf numFmtId="1" fontId="4" fillId="0" borderId="44" xfId="1" applyNumberFormat="1" applyFont="1" applyBorder="1" applyAlignment="1">
      <alignment horizontal="center"/>
    </xf>
    <xf numFmtId="1" fontId="4" fillId="0" borderId="45" xfId="1" applyNumberFormat="1" applyFont="1" applyBorder="1" applyAlignment="1">
      <alignment horizontal="center"/>
    </xf>
    <xf numFmtId="0" fontId="9" fillId="0" borderId="6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7" fillId="0" borderId="0" xfId="1" applyFont="1" applyAlignment="1">
      <alignment horizontal="center" wrapText="1"/>
    </xf>
    <xf numFmtId="0" fontId="4" fillId="0" borderId="21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2" fontId="4" fillId="2" borderId="18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15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left" wrapText="1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</cellXfs>
  <cellStyles count="143">
    <cellStyle name="20% - Акцент1 2" xfId="3"/>
    <cellStyle name="20% - Акцент1 3" xfId="4"/>
    <cellStyle name="20% - Акцент1 4" xfId="5"/>
    <cellStyle name="20% - Акцент2 2" xfId="6"/>
    <cellStyle name="20% - Акцент2 3" xfId="7"/>
    <cellStyle name="20% - Акцент2 4" xfId="8"/>
    <cellStyle name="20% - Акцент3 2" xfId="9"/>
    <cellStyle name="20% - Акцент3 3" xfId="10"/>
    <cellStyle name="20% - Акцент3 4" xfId="11"/>
    <cellStyle name="20% - Акцент4 2" xfId="12"/>
    <cellStyle name="20% - Акцент4 3" xfId="13"/>
    <cellStyle name="20% - Акцент4 4" xfId="14"/>
    <cellStyle name="20% - Акцент5 2" xfId="15"/>
    <cellStyle name="20% - Акцент5 3" xfId="16"/>
    <cellStyle name="20% - Акцент5 4" xfId="17"/>
    <cellStyle name="20% - Акцент6 2" xfId="18"/>
    <cellStyle name="20% - Акцент6 3" xfId="19"/>
    <cellStyle name="20% - Акцент6 4" xfId="20"/>
    <cellStyle name="40% - Акцент1 2" xfId="21"/>
    <cellStyle name="40% - Акцент1 3" xfId="22"/>
    <cellStyle name="40% - Акцент1 4" xfId="23"/>
    <cellStyle name="40% - Акцент2 2" xfId="24"/>
    <cellStyle name="40% - Акцент2 3" xfId="25"/>
    <cellStyle name="40% - Акцент2 4" xfId="26"/>
    <cellStyle name="40% - Акцент3 2" xfId="27"/>
    <cellStyle name="40% - Акцент3 3" xfId="28"/>
    <cellStyle name="40% - Акцент3 4" xfId="29"/>
    <cellStyle name="40% - Акцент4 2" xfId="30"/>
    <cellStyle name="40% - Акцент4 3" xfId="31"/>
    <cellStyle name="40% - Акцент4 4" xfId="32"/>
    <cellStyle name="40% - Акцент5 2" xfId="33"/>
    <cellStyle name="40% - Акцент5 3" xfId="34"/>
    <cellStyle name="40% - Акцент5 4" xfId="35"/>
    <cellStyle name="40% - Акцент6 2" xfId="36"/>
    <cellStyle name="40% - Акцент6 3" xfId="37"/>
    <cellStyle name="40% - Акцент6 4" xfId="38"/>
    <cellStyle name="60% - Акцент1 2" xfId="39"/>
    <cellStyle name="60% - Акцент1 3" xfId="40"/>
    <cellStyle name="60% - Акцент1 4" xfId="41"/>
    <cellStyle name="60% - Акцент2 2" xfId="42"/>
    <cellStyle name="60% - Акцент2 3" xfId="43"/>
    <cellStyle name="60% - Акцент2 4" xfId="44"/>
    <cellStyle name="60% - Акцент3 2" xfId="45"/>
    <cellStyle name="60% - Акцент3 3" xfId="46"/>
    <cellStyle name="60% - Акцент3 4" xfId="47"/>
    <cellStyle name="60% - Акцент4 2" xfId="48"/>
    <cellStyle name="60% - Акцент4 3" xfId="49"/>
    <cellStyle name="60% - Акцент4 4" xfId="50"/>
    <cellStyle name="60% - Акцент5 2" xfId="51"/>
    <cellStyle name="60% - Акцент5 3" xfId="52"/>
    <cellStyle name="60% - Акцент5 4" xfId="53"/>
    <cellStyle name="60% - Акцент6 2" xfId="54"/>
    <cellStyle name="60% - Акцент6 3" xfId="55"/>
    <cellStyle name="60% - Акцент6 4" xfId="56"/>
    <cellStyle name="Comma" xfId="57"/>
    <cellStyle name="Comma [0]" xfId="58"/>
    <cellStyle name="Currency" xfId="59"/>
    <cellStyle name="Currency [0]" xfId="60"/>
    <cellStyle name="Normal" xfId="61"/>
    <cellStyle name="Percent" xfId="62"/>
    <cellStyle name="Акцент1 2" xfId="63"/>
    <cellStyle name="Акцент1 3" xfId="64"/>
    <cellStyle name="Акцент1 4" xfId="65"/>
    <cellStyle name="Акцент2 2" xfId="66"/>
    <cellStyle name="Акцент2 3" xfId="67"/>
    <cellStyle name="Акцент2 4" xfId="68"/>
    <cellStyle name="Акцент3 2" xfId="69"/>
    <cellStyle name="Акцент3 3" xfId="70"/>
    <cellStyle name="Акцент3 4" xfId="71"/>
    <cellStyle name="Акцент4 2" xfId="72"/>
    <cellStyle name="Акцент4 3" xfId="73"/>
    <cellStyle name="Акцент4 4" xfId="74"/>
    <cellStyle name="Акцент5 2" xfId="75"/>
    <cellStyle name="Акцент5 3" xfId="76"/>
    <cellStyle name="Акцент5 4" xfId="77"/>
    <cellStyle name="Акцент6 2" xfId="78"/>
    <cellStyle name="Акцент6 3" xfId="79"/>
    <cellStyle name="Акцент6 4" xfId="80"/>
    <cellStyle name="Ввод  2" xfId="81"/>
    <cellStyle name="Ввод  3" xfId="82"/>
    <cellStyle name="Ввод  4" xfId="83"/>
    <cellStyle name="Вывод 2" xfId="84"/>
    <cellStyle name="Вывод 3" xfId="85"/>
    <cellStyle name="Вывод 4" xfId="86"/>
    <cellStyle name="Вычисление 2" xfId="87"/>
    <cellStyle name="Вычисление 3" xfId="88"/>
    <cellStyle name="Вычисление 4" xfId="89"/>
    <cellStyle name="Заголовок 1 2" xfId="90"/>
    <cellStyle name="Заголовок 1 3" xfId="91"/>
    <cellStyle name="Заголовок 1 4" xfId="92"/>
    <cellStyle name="Заголовок 2 2" xfId="93"/>
    <cellStyle name="Заголовок 2 3" xfId="94"/>
    <cellStyle name="Заголовок 2 4" xfId="95"/>
    <cellStyle name="Заголовок 3 2" xfId="96"/>
    <cellStyle name="Заголовок 3 3" xfId="97"/>
    <cellStyle name="Заголовок 3 4" xfId="98"/>
    <cellStyle name="Заголовок 4 2" xfId="99"/>
    <cellStyle name="Заголовок 4 3" xfId="100"/>
    <cellStyle name="Заголовок 4 4" xfId="101"/>
    <cellStyle name="Итог 2" xfId="102"/>
    <cellStyle name="Итог 3" xfId="103"/>
    <cellStyle name="Итог 4" xfId="104"/>
    <cellStyle name="Контрольная ячейка 2" xfId="105"/>
    <cellStyle name="Контрольная ячейка 3" xfId="106"/>
    <cellStyle name="Контрольная ячейка 4" xfId="107"/>
    <cellStyle name="Название 2" xfId="108"/>
    <cellStyle name="Название 3" xfId="109"/>
    <cellStyle name="Название 4" xfId="110"/>
    <cellStyle name="Нейтральный 2" xfId="111"/>
    <cellStyle name="Нейтральный 3" xfId="112"/>
    <cellStyle name="Нейтральный 4" xfId="113"/>
    <cellStyle name="Обычный" xfId="0" builtinId="0"/>
    <cellStyle name="Обычный 2" xfId="114"/>
    <cellStyle name="Обычный 2 2" xfId="2"/>
    <cellStyle name="Обычный 3" xfId="115"/>
    <cellStyle name="Обычный 4" xfId="116"/>
    <cellStyle name="Обычный 4 2" xfId="117"/>
    <cellStyle name="Обычный 5" xfId="118"/>
    <cellStyle name="Обычный 6" xfId="119"/>
    <cellStyle name="Обычный 7" xfId="120"/>
    <cellStyle name="Обычный 8" xfId="1"/>
    <cellStyle name="Обычный 9" xfId="121"/>
    <cellStyle name="Плохой 2" xfId="122"/>
    <cellStyle name="Плохой 3" xfId="123"/>
    <cellStyle name="Плохой 4" xfId="124"/>
    <cellStyle name="Пояснение 2" xfId="125"/>
    <cellStyle name="Пояснение 3" xfId="126"/>
    <cellStyle name="Пояснение 4" xfId="127"/>
    <cellStyle name="Примечание 2" xfId="128"/>
    <cellStyle name="Примечание 3" xfId="129"/>
    <cellStyle name="Примечание 4" xfId="130"/>
    <cellStyle name="Связанная ячейка 2" xfId="131"/>
    <cellStyle name="Связанная ячейка 3" xfId="132"/>
    <cellStyle name="Связанная ячейка 4" xfId="133"/>
    <cellStyle name="Текст предупреждения 2" xfId="134"/>
    <cellStyle name="Текст предупреждения 3" xfId="135"/>
    <cellStyle name="Текст предупреждения 4" xfId="136"/>
    <cellStyle name="Финансовый 2" xfId="137"/>
    <cellStyle name="Финансовый 3" xfId="138"/>
    <cellStyle name="Финансовый 4" xfId="139"/>
    <cellStyle name="Хороший 2" xfId="140"/>
    <cellStyle name="Хороший 3" xfId="141"/>
    <cellStyle name="Хороший 4" xfId="1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92;&#1072;&#1081;&#1083;&#1099;/&#1087;&#1088;&#1080;&#1089;&#1084;&#1086;&#1090;&#1088;%20&#1080;%20&#1091;&#1093;&#1086;&#1076;/2022/&#1056;&#1055;%2007.08.2022%20&#1052;&#1056;&#1054;&#1058;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 продуктов"/>
      <sheetName val="от продуктов (МРОТ)"/>
      <sheetName val="расчет по учреждениям"/>
      <sheetName val="присмотр МДОО"/>
      <sheetName val="присмотр гр КВП"/>
      <sheetName val="кр-вр преб по учрежд"/>
      <sheetName val="Анализ 2021 г."/>
      <sheetName val="от индекса"/>
      <sheetName val="Анализ 2022"/>
    </sheetNames>
    <sheetDataSet>
      <sheetData sheetId="0">
        <row r="38">
          <cell r="J38">
            <v>206.71104856389127</v>
          </cell>
        </row>
      </sheetData>
      <sheetData sheetId="1"/>
      <sheetData sheetId="2"/>
      <sheetData sheetId="3">
        <row r="21">
          <cell r="J21">
            <v>5.7665037605118243</v>
          </cell>
        </row>
        <row r="51">
          <cell r="H51">
            <v>2.2514927510204084</v>
          </cell>
        </row>
        <row r="57">
          <cell r="H57">
            <v>7.7660375510204096</v>
          </cell>
        </row>
        <row r="70">
          <cell r="J70">
            <v>1.2855644081632653</v>
          </cell>
        </row>
        <row r="78">
          <cell r="C78">
            <v>6.4053142944088126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5"/>
  <sheetViews>
    <sheetView tabSelected="1" view="pageBreakPreview" topLeftCell="A25" zoomScale="80" zoomScaleNormal="80" zoomScaleSheetLayoutView="80" workbookViewId="0">
      <selection activeCell="C53" sqref="C53:K53"/>
    </sheetView>
  </sheetViews>
  <sheetFormatPr defaultColWidth="9.109375" defaultRowHeight="13.2" x14ac:dyDescent="0.25"/>
  <cols>
    <col min="1" max="1" width="9.109375" style="1"/>
    <col min="2" max="2" width="25.88671875" style="1" customWidth="1"/>
    <col min="3" max="3" width="11.88671875" style="1" customWidth="1"/>
    <col min="4" max="6" width="9.109375" style="1" customWidth="1"/>
    <col min="7" max="7" width="10.109375" style="1" customWidth="1"/>
    <col min="8" max="15" width="9.109375" style="1" customWidth="1"/>
    <col min="16" max="16" width="17.88671875" style="1" customWidth="1"/>
    <col min="17" max="17" width="9.109375" style="1" customWidth="1"/>
    <col min="18" max="19" width="9.109375" style="1"/>
    <col min="20" max="21" width="0" style="1" hidden="1" customWidth="1"/>
    <col min="22" max="16384" width="9.109375" style="1"/>
  </cols>
  <sheetData>
    <row r="1" spans="1:21" ht="17.399999999999999" x14ac:dyDescent="0.3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</row>
    <row r="2" spans="1:21" ht="26.25" customHeight="1" x14ac:dyDescent="0.45">
      <c r="A2" s="2"/>
      <c r="B2" s="160" t="s">
        <v>1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2"/>
      <c r="Q2" s="2"/>
      <c r="R2" s="2"/>
      <c r="S2" s="2"/>
    </row>
    <row r="3" spans="1:21" ht="20.399999999999999" x14ac:dyDescent="0.45">
      <c r="A3" s="2"/>
      <c r="B3" s="161" t="s">
        <v>2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2"/>
      <c r="Q3" s="2"/>
      <c r="R3" s="2"/>
      <c r="S3" s="2"/>
    </row>
    <row r="4" spans="1:21" ht="20.399999999999999" x14ac:dyDescent="0.45">
      <c r="A4" s="2"/>
      <c r="B4" s="160" t="s">
        <v>3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2"/>
      <c r="Q4" s="2"/>
      <c r="R4" s="2"/>
      <c r="S4" s="2"/>
    </row>
    <row r="5" spans="1:21" ht="18" x14ac:dyDescent="0.35">
      <c r="A5" s="2"/>
      <c r="B5" s="160" t="s">
        <v>4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2"/>
      <c r="Q5" s="2"/>
      <c r="R5" s="2"/>
      <c r="S5" s="2"/>
    </row>
    <row r="6" spans="1:21" ht="41.25" customHeight="1" x14ac:dyDescent="0.35">
      <c r="A6" s="2"/>
      <c r="B6" s="158" t="s">
        <v>5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</row>
    <row r="7" spans="1:21" ht="21" customHeight="1" x14ac:dyDescent="0.35">
      <c r="A7" s="2"/>
      <c r="B7" s="158" t="s">
        <v>6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</row>
    <row r="9" spans="1:21" ht="18" customHeight="1" x14ac:dyDescent="0.3">
      <c r="A9" s="115" t="s">
        <v>7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</row>
    <row r="10" spans="1:21" ht="13.5" thickBot="1" x14ac:dyDescent="0.25"/>
    <row r="11" spans="1:21" ht="54.75" customHeight="1" x14ac:dyDescent="0.25">
      <c r="A11" s="137" t="s">
        <v>8</v>
      </c>
      <c r="B11" s="139" t="s">
        <v>9</v>
      </c>
      <c r="C11" s="139" t="s">
        <v>10</v>
      </c>
      <c r="D11" s="139"/>
      <c r="E11" s="139"/>
      <c r="F11" s="139"/>
      <c r="G11" s="139"/>
      <c r="H11" s="139"/>
      <c r="I11" s="139"/>
      <c r="J11" s="139"/>
      <c r="K11" s="139"/>
      <c r="L11" s="140" t="s">
        <v>11</v>
      </c>
      <c r="M11" s="140"/>
      <c r="N11" s="140"/>
      <c r="O11" s="140"/>
      <c r="P11" s="140"/>
      <c r="Q11" s="140"/>
      <c r="R11" s="140" t="s">
        <v>12</v>
      </c>
      <c r="S11" s="98"/>
      <c r="T11" s="97" t="s">
        <v>13</v>
      </c>
      <c r="U11" s="98"/>
    </row>
    <row r="12" spans="1:21" ht="12.75" customHeight="1" x14ac:dyDescent="0.25">
      <c r="A12" s="138"/>
      <c r="B12" s="104"/>
      <c r="C12" s="113" t="s">
        <v>14</v>
      </c>
      <c r="D12" s="104" t="s">
        <v>15</v>
      </c>
      <c r="E12" s="104"/>
      <c r="F12" s="104"/>
      <c r="G12" s="105" t="s">
        <v>16</v>
      </c>
      <c r="H12" s="104" t="s">
        <v>17</v>
      </c>
      <c r="I12" s="104"/>
      <c r="J12" s="104"/>
      <c r="K12" s="105" t="s">
        <v>18</v>
      </c>
      <c r="L12" s="113" t="s">
        <v>19</v>
      </c>
      <c r="M12" s="113" t="s">
        <v>20</v>
      </c>
      <c r="N12" s="113" t="s">
        <v>21</v>
      </c>
      <c r="O12" s="113" t="s">
        <v>22</v>
      </c>
      <c r="P12" s="128" t="s">
        <v>23</v>
      </c>
      <c r="Q12" s="105" t="s">
        <v>24</v>
      </c>
      <c r="R12" s="113"/>
      <c r="S12" s="100"/>
      <c r="T12" s="99"/>
      <c r="U12" s="100"/>
    </row>
    <row r="13" spans="1:21" x14ac:dyDescent="0.25">
      <c r="A13" s="138"/>
      <c r="B13" s="104"/>
      <c r="C13" s="113"/>
      <c r="D13" s="95" t="s">
        <v>25</v>
      </c>
      <c r="E13" s="95" t="s">
        <v>26</v>
      </c>
      <c r="F13" s="95" t="s">
        <v>27</v>
      </c>
      <c r="G13" s="105"/>
      <c r="H13" s="95" t="s">
        <v>25</v>
      </c>
      <c r="I13" s="95" t="s">
        <v>26</v>
      </c>
      <c r="J13" s="95" t="s">
        <v>27</v>
      </c>
      <c r="K13" s="105"/>
      <c r="L13" s="113"/>
      <c r="M13" s="113"/>
      <c r="N13" s="113"/>
      <c r="O13" s="113"/>
      <c r="P13" s="128"/>
      <c r="Q13" s="105"/>
      <c r="R13" s="113"/>
      <c r="S13" s="100"/>
      <c r="T13" s="99"/>
      <c r="U13" s="100"/>
    </row>
    <row r="14" spans="1:21" ht="99.75" customHeight="1" thickBot="1" x14ac:dyDescent="0.3">
      <c r="A14" s="156"/>
      <c r="B14" s="157"/>
      <c r="C14" s="144"/>
      <c r="D14" s="135"/>
      <c r="E14" s="135"/>
      <c r="F14" s="135"/>
      <c r="G14" s="141"/>
      <c r="H14" s="135"/>
      <c r="I14" s="135"/>
      <c r="J14" s="135"/>
      <c r="K14" s="141"/>
      <c r="L14" s="144"/>
      <c r="M14" s="144"/>
      <c r="N14" s="144"/>
      <c r="O14" s="144"/>
      <c r="P14" s="147"/>
      <c r="Q14" s="141"/>
      <c r="R14" s="3" t="s">
        <v>15</v>
      </c>
      <c r="S14" s="4" t="s">
        <v>28</v>
      </c>
      <c r="T14" s="5" t="s">
        <v>15</v>
      </c>
      <c r="U14" s="6" t="s">
        <v>28</v>
      </c>
    </row>
    <row r="15" spans="1:21" x14ac:dyDescent="0.25">
      <c r="A15" s="7">
        <v>1</v>
      </c>
      <c r="B15" s="8" t="s">
        <v>29</v>
      </c>
      <c r="C15" s="9">
        <f>'[1]от продуктов'!$J$38</f>
        <v>206.71104856389127</v>
      </c>
      <c r="D15" s="10">
        <v>0.8</v>
      </c>
      <c r="E15" s="10">
        <v>0.8</v>
      </c>
      <c r="F15" s="10">
        <v>0.8</v>
      </c>
      <c r="G15" s="11">
        <f t="shared" ref="G15:G20" si="0">C15*D15*E15*F15</f>
        <v>105.83605686471236</v>
      </c>
      <c r="H15" s="10">
        <v>1</v>
      </c>
      <c r="I15" s="10">
        <v>0.8</v>
      </c>
      <c r="J15" s="10">
        <v>0.8</v>
      </c>
      <c r="K15" s="11">
        <f t="shared" ref="K15:K20" si="1">C15*H15*I15*J15</f>
        <v>132.29507108089044</v>
      </c>
      <c r="L15" s="12">
        <f>'[1]присмотр МДОО'!$J$21</f>
        <v>5.7665037605118243</v>
      </c>
      <c r="M15" s="10">
        <v>1</v>
      </c>
      <c r="N15" s="12">
        <f>'[1]присмотр МДОО'!$J$70</f>
        <v>1.2855644081632653</v>
      </c>
      <c r="O15" s="13">
        <f>'[1]присмотр МДОО'!$H$57</f>
        <v>7.7660375510204096</v>
      </c>
      <c r="P15" s="12">
        <f>'[1]присмотр МДОО'!$C$78</f>
        <v>6.4053142944088126</v>
      </c>
      <c r="Q15" s="11">
        <f t="shared" ref="Q15:Q20" si="2">L15+M15+N15+O15+P15</f>
        <v>22.223420014104313</v>
      </c>
      <c r="R15" s="11">
        <f t="shared" ref="R15:R20" si="3">G15+Q15</f>
        <v>128.05947687881667</v>
      </c>
      <c r="S15" s="14">
        <f t="shared" ref="S15:S20" si="4">K15+Q15</f>
        <v>154.51849109499474</v>
      </c>
      <c r="T15" s="15">
        <f>R15*1.057</f>
        <v>135.3588670609092</v>
      </c>
      <c r="U15" s="16">
        <f>S15*1.057</f>
        <v>163.32604508740943</v>
      </c>
    </row>
    <row r="16" spans="1:21" x14ac:dyDescent="0.25">
      <c r="A16" s="7">
        <v>2</v>
      </c>
      <c r="B16" s="8" t="s">
        <v>30</v>
      </c>
      <c r="C16" s="9">
        <f>'[1]от продуктов'!$J$38</f>
        <v>206.71104856389127</v>
      </c>
      <c r="D16" s="10">
        <v>0.8</v>
      </c>
      <c r="E16" s="10">
        <v>0.8</v>
      </c>
      <c r="F16" s="10">
        <v>0.8</v>
      </c>
      <c r="G16" s="11">
        <f t="shared" si="0"/>
        <v>105.83605686471236</v>
      </c>
      <c r="H16" s="10">
        <v>1</v>
      </c>
      <c r="I16" s="10">
        <v>0.8</v>
      </c>
      <c r="J16" s="10">
        <v>0.8</v>
      </c>
      <c r="K16" s="11">
        <f t="shared" si="1"/>
        <v>132.29507108089044</v>
      </c>
      <c r="L16" s="12">
        <f>'[1]присмотр МДОО'!$J$21</f>
        <v>5.7665037605118243</v>
      </c>
      <c r="M16" s="10">
        <v>1</v>
      </c>
      <c r="N16" s="12">
        <f>'[1]присмотр МДОО'!$J$70</f>
        <v>1.2855644081632653</v>
      </c>
      <c r="O16" s="13">
        <f>'[1]присмотр МДОО'!$H$57</f>
        <v>7.7660375510204096</v>
      </c>
      <c r="P16" s="12">
        <f>'[1]присмотр МДОО'!$C$78</f>
        <v>6.4053142944088126</v>
      </c>
      <c r="Q16" s="11">
        <f t="shared" si="2"/>
        <v>22.223420014104313</v>
      </c>
      <c r="R16" s="11">
        <f t="shared" si="3"/>
        <v>128.05947687881667</v>
      </c>
      <c r="S16" s="14">
        <f t="shared" si="4"/>
        <v>154.51849109499474</v>
      </c>
      <c r="T16" s="17">
        <f t="shared" ref="T16:U20" si="5">R16*1.057</f>
        <v>135.3588670609092</v>
      </c>
      <c r="U16" s="18">
        <f t="shared" si="5"/>
        <v>163.32604508740943</v>
      </c>
    </row>
    <row r="17" spans="1:21" x14ac:dyDescent="0.25">
      <c r="A17" s="7">
        <v>3</v>
      </c>
      <c r="B17" s="8" t="s">
        <v>31</v>
      </c>
      <c r="C17" s="9">
        <f>'[1]от продуктов'!$J$38</f>
        <v>206.71104856389127</v>
      </c>
      <c r="D17" s="10">
        <v>0.8</v>
      </c>
      <c r="E17" s="10">
        <v>0.8</v>
      </c>
      <c r="F17" s="10">
        <v>0.8</v>
      </c>
      <c r="G17" s="11">
        <f t="shared" si="0"/>
        <v>105.83605686471236</v>
      </c>
      <c r="H17" s="10">
        <v>1</v>
      </c>
      <c r="I17" s="10">
        <v>0.8</v>
      </c>
      <c r="J17" s="10">
        <v>0.8</v>
      </c>
      <c r="K17" s="11">
        <f t="shared" si="1"/>
        <v>132.29507108089044</v>
      </c>
      <c r="L17" s="12">
        <f>'[1]присмотр МДОО'!$J$21</f>
        <v>5.7665037605118243</v>
      </c>
      <c r="M17" s="10">
        <v>1</v>
      </c>
      <c r="N17" s="12">
        <f>'[1]присмотр МДОО'!$J$70</f>
        <v>1.2855644081632653</v>
      </c>
      <c r="O17" s="13">
        <f>'[1]присмотр МДОО'!$H$57</f>
        <v>7.7660375510204096</v>
      </c>
      <c r="P17" s="12">
        <f>'[1]присмотр МДОО'!$C$78</f>
        <v>6.4053142944088126</v>
      </c>
      <c r="Q17" s="11">
        <f t="shared" si="2"/>
        <v>22.223420014104313</v>
      </c>
      <c r="R17" s="11">
        <f t="shared" si="3"/>
        <v>128.05947687881667</v>
      </c>
      <c r="S17" s="14">
        <f t="shared" si="4"/>
        <v>154.51849109499474</v>
      </c>
      <c r="T17" s="17">
        <f t="shared" si="5"/>
        <v>135.3588670609092</v>
      </c>
      <c r="U17" s="18">
        <f t="shared" si="5"/>
        <v>163.32604508740943</v>
      </c>
    </row>
    <row r="18" spans="1:21" x14ac:dyDescent="0.25">
      <c r="A18" s="7">
        <v>4</v>
      </c>
      <c r="B18" s="8" t="s">
        <v>32</v>
      </c>
      <c r="C18" s="9">
        <f>'[1]от продуктов'!$J$38</f>
        <v>206.71104856389127</v>
      </c>
      <c r="D18" s="10">
        <v>0.8</v>
      </c>
      <c r="E18" s="10">
        <v>0.8</v>
      </c>
      <c r="F18" s="10">
        <v>0.8</v>
      </c>
      <c r="G18" s="11">
        <f t="shared" si="0"/>
        <v>105.83605686471236</v>
      </c>
      <c r="H18" s="10">
        <v>1</v>
      </c>
      <c r="I18" s="10">
        <v>0.8</v>
      </c>
      <c r="J18" s="10">
        <v>0.8</v>
      </c>
      <c r="K18" s="11">
        <f t="shared" si="1"/>
        <v>132.29507108089044</v>
      </c>
      <c r="L18" s="12">
        <f>'[1]присмотр МДОО'!$J$21</f>
        <v>5.7665037605118243</v>
      </c>
      <c r="M18" s="10">
        <v>1</v>
      </c>
      <c r="N18" s="12">
        <f>'[1]присмотр МДОО'!$J$70</f>
        <v>1.2855644081632653</v>
      </c>
      <c r="O18" s="13">
        <f>'[1]присмотр МДОО'!$H$57</f>
        <v>7.7660375510204096</v>
      </c>
      <c r="P18" s="12">
        <f>'[1]присмотр МДОО'!$C$78</f>
        <v>6.4053142944088126</v>
      </c>
      <c r="Q18" s="11">
        <f t="shared" si="2"/>
        <v>22.223420014104313</v>
      </c>
      <c r="R18" s="11">
        <f t="shared" si="3"/>
        <v>128.05947687881667</v>
      </c>
      <c r="S18" s="14">
        <f t="shared" si="4"/>
        <v>154.51849109499474</v>
      </c>
      <c r="T18" s="17">
        <f t="shared" si="5"/>
        <v>135.3588670609092</v>
      </c>
      <c r="U18" s="18">
        <f t="shared" si="5"/>
        <v>163.32604508740943</v>
      </c>
    </row>
    <row r="19" spans="1:21" x14ac:dyDescent="0.25">
      <c r="A19" s="7">
        <v>5</v>
      </c>
      <c r="B19" s="19" t="s">
        <v>33</v>
      </c>
      <c r="C19" s="9">
        <f>'[1]от продуктов'!$J$38</f>
        <v>206.71104856389127</v>
      </c>
      <c r="D19" s="10">
        <v>0.8</v>
      </c>
      <c r="E19" s="10">
        <v>0.8</v>
      </c>
      <c r="F19" s="10">
        <v>0.8</v>
      </c>
      <c r="G19" s="11">
        <f t="shared" si="0"/>
        <v>105.83605686471236</v>
      </c>
      <c r="H19" s="10">
        <v>1</v>
      </c>
      <c r="I19" s="10">
        <v>0.8</v>
      </c>
      <c r="J19" s="10">
        <v>0.8</v>
      </c>
      <c r="K19" s="11">
        <f t="shared" si="1"/>
        <v>132.29507108089044</v>
      </c>
      <c r="L19" s="12">
        <f>'[1]присмотр МДОО'!$J$21</f>
        <v>5.7665037605118243</v>
      </c>
      <c r="M19" s="10">
        <v>1</v>
      </c>
      <c r="N19" s="12">
        <f>'[1]присмотр МДОО'!$J$70</f>
        <v>1.2855644081632653</v>
      </c>
      <c r="O19" s="13">
        <f>'[1]присмотр МДОО'!$H$57</f>
        <v>7.7660375510204096</v>
      </c>
      <c r="P19" s="12">
        <f>'[1]присмотр МДОО'!$C$78</f>
        <v>6.4053142944088126</v>
      </c>
      <c r="Q19" s="11">
        <f t="shared" si="2"/>
        <v>22.223420014104313</v>
      </c>
      <c r="R19" s="11">
        <f t="shared" si="3"/>
        <v>128.05947687881667</v>
      </c>
      <c r="S19" s="14">
        <f t="shared" si="4"/>
        <v>154.51849109499474</v>
      </c>
      <c r="T19" s="20"/>
      <c r="U19" s="21"/>
    </row>
    <row r="20" spans="1:21" ht="13.8" thickBot="1" x14ac:dyDescent="0.3">
      <c r="A20" s="22">
        <v>6</v>
      </c>
      <c r="B20" s="23" t="s">
        <v>34</v>
      </c>
      <c r="C20" s="24">
        <f>'[1]от продуктов'!$J$38</f>
        <v>206.71104856389127</v>
      </c>
      <c r="D20" s="25">
        <v>0.8</v>
      </c>
      <c r="E20" s="25">
        <v>0.8</v>
      </c>
      <c r="F20" s="25">
        <v>0.8</v>
      </c>
      <c r="G20" s="26">
        <f t="shared" si="0"/>
        <v>105.83605686471236</v>
      </c>
      <c r="H20" s="25">
        <v>1</v>
      </c>
      <c r="I20" s="25">
        <v>0.8</v>
      </c>
      <c r="J20" s="25">
        <v>0.8</v>
      </c>
      <c r="K20" s="26">
        <f t="shared" si="1"/>
        <v>132.29507108089044</v>
      </c>
      <c r="L20" s="27">
        <f>'[1]присмотр МДОО'!$J$21</f>
        <v>5.7665037605118243</v>
      </c>
      <c r="M20" s="25">
        <v>1</v>
      </c>
      <c r="N20" s="27">
        <f>'[1]присмотр МДОО'!$J$70</f>
        <v>1.2855644081632653</v>
      </c>
      <c r="O20" s="28">
        <f>'[1]присмотр МДОО'!$H$57</f>
        <v>7.7660375510204096</v>
      </c>
      <c r="P20" s="27">
        <f>'[1]присмотр МДОО'!$C$78</f>
        <v>6.4053142944088126</v>
      </c>
      <c r="Q20" s="26">
        <f t="shared" si="2"/>
        <v>22.223420014104313</v>
      </c>
      <c r="R20" s="26">
        <f t="shared" si="3"/>
        <v>128.05947687881667</v>
      </c>
      <c r="S20" s="29">
        <f t="shared" si="4"/>
        <v>154.51849109499474</v>
      </c>
      <c r="T20" s="30">
        <f t="shared" si="5"/>
        <v>135.3588670609092</v>
      </c>
      <c r="U20" s="31">
        <f t="shared" si="5"/>
        <v>163.32604508740943</v>
      </c>
    </row>
    <row r="23" spans="1:21" ht="15" customHeight="1" x14ac:dyDescent="0.3">
      <c r="A23" s="115" t="s">
        <v>35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</row>
    <row r="24" spans="1:21" ht="13.5" thickBot="1" x14ac:dyDescent="0.25"/>
    <row r="25" spans="1:21" ht="61.5" customHeight="1" x14ac:dyDescent="0.25">
      <c r="A25" s="137" t="s">
        <v>8</v>
      </c>
      <c r="B25" s="139" t="s">
        <v>9</v>
      </c>
      <c r="C25" s="139" t="s">
        <v>10</v>
      </c>
      <c r="D25" s="139"/>
      <c r="E25" s="139"/>
      <c r="F25" s="139"/>
      <c r="G25" s="139"/>
      <c r="H25" s="139"/>
      <c r="I25" s="139"/>
      <c r="J25" s="139"/>
      <c r="K25" s="139"/>
      <c r="L25" s="140" t="s">
        <v>11</v>
      </c>
      <c r="M25" s="140"/>
      <c r="N25" s="140"/>
      <c r="O25" s="140"/>
      <c r="P25" s="140"/>
      <c r="Q25" s="140"/>
      <c r="R25" s="140" t="s">
        <v>12</v>
      </c>
      <c r="S25" s="98"/>
      <c r="T25" s="97" t="s">
        <v>13</v>
      </c>
      <c r="U25" s="98"/>
    </row>
    <row r="26" spans="1:21" ht="63.75" customHeight="1" x14ac:dyDescent="0.25">
      <c r="A26" s="138"/>
      <c r="B26" s="104"/>
      <c r="C26" s="113" t="s">
        <v>14</v>
      </c>
      <c r="D26" s="104" t="s">
        <v>15</v>
      </c>
      <c r="E26" s="104"/>
      <c r="F26" s="104"/>
      <c r="G26" s="105" t="s">
        <v>16</v>
      </c>
      <c r="H26" s="104" t="s">
        <v>17</v>
      </c>
      <c r="I26" s="104"/>
      <c r="J26" s="104"/>
      <c r="K26" s="105" t="s">
        <v>18</v>
      </c>
      <c r="L26" s="113" t="s">
        <v>19</v>
      </c>
      <c r="M26" s="113" t="s">
        <v>20</v>
      </c>
      <c r="N26" s="113" t="s">
        <v>21</v>
      </c>
      <c r="O26" s="113" t="s">
        <v>22</v>
      </c>
      <c r="P26" s="128" t="s">
        <v>23</v>
      </c>
      <c r="Q26" s="105" t="s">
        <v>24</v>
      </c>
      <c r="R26" s="113"/>
      <c r="S26" s="100"/>
      <c r="T26" s="99"/>
      <c r="U26" s="100"/>
    </row>
    <row r="27" spans="1:21" x14ac:dyDescent="0.25">
      <c r="A27" s="138"/>
      <c r="B27" s="104"/>
      <c r="C27" s="113"/>
      <c r="D27" s="95" t="s">
        <v>25</v>
      </c>
      <c r="E27" s="95" t="s">
        <v>26</v>
      </c>
      <c r="F27" s="95" t="s">
        <v>27</v>
      </c>
      <c r="G27" s="105"/>
      <c r="H27" s="95" t="s">
        <v>25</v>
      </c>
      <c r="I27" s="95" t="s">
        <v>26</v>
      </c>
      <c r="J27" s="95" t="s">
        <v>27</v>
      </c>
      <c r="K27" s="105"/>
      <c r="L27" s="113"/>
      <c r="M27" s="113"/>
      <c r="N27" s="113"/>
      <c r="O27" s="113"/>
      <c r="P27" s="128"/>
      <c r="Q27" s="105"/>
      <c r="R27" s="113"/>
      <c r="S27" s="100"/>
      <c r="T27" s="99"/>
      <c r="U27" s="100"/>
    </row>
    <row r="28" spans="1:21" ht="42" customHeight="1" thickBot="1" x14ac:dyDescent="0.3">
      <c r="A28" s="156"/>
      <c r="B28" s="157"/>
      <c r="C28" s="144"/>
      <c r="D28" s="135"/>
      <c r="E28" s="135"/>
      <c r="F28" s="135"/>
      <c r="G28" s="141"/>
      <c r="H28" s="135"/>
      <c r="I28" s="135"/>
      <c r="J28" s="135"/>
      <c r="K28" s="141"/>
      <c r="L28" s="144"/>
      <c r="M28" s="144"/>
      <c r="N28" s="144"/>
      <c r="O28" s="144"/>
      <c r="P28" s="147"/>
      <c r="Q28" s="141"/>
      <c r="R28" s="3" t="s">
        <v>15</v>
      </c>
      <c r="S28" s="4" t="s">
        <v>28</v>
      </c>
      <c r="T28" s="32" t="s">
        <v>15</v>
      </c>
      <c r="U28" s="33" t="s">
        <v>28</v>
      </c>
    </row>
    <row r="29" spans="1:21" x14ac:dyDescent="0.25">
      <c r="A29" s="34">
        <v>1</v>
      </c>
      <c r="B29" s="19" t="s">
        <v>36</v>
      </c>
      <c r="C29" s="9">
        <f>'[1]от продуктов'!$J$38</f>
        <v>206.71104856389127</v>
      </c>
      <c r="D29" s="10">
        <v>0.8</v>
      </c>
      <c r="E29" s="10">
        <v>0.8</v>
      </c>
      <c r="F29" s="10">
        <v>0.8</v>
      </c>
      <c r="G29" s="11">
        <f>C29*D29*E29*F29</f>
        <v>105.83605686471236</v>
      </c>
      <c r="H29" s="10">
        <v>1</v>
      </c>
      <c r="I29" s="10">
        <v>0.8</v>
      </c>
      <c r="J29" s="10">
        <v>0.8</v>
      </c>
      <c r="K29" s="11">
        <f>C29*H29*I29*J29</f>
        <v>132.29507108089044</v>
      </c>
      <c r="L29" s="12">
        <f>'[1]присмотр МДОО'!$J$21</f>
        <v>5.7665037605118243</v>
      </c>
      <c r="M29" s="13">
        <f>'[1]присмотр МДОО'!$H$51</f>
        <v>2.2514927510204084</v>
      </c>
      <c r="N29" s="12">
        <f>'[1]присмотр МДОО'!$J$70</f>
        <v>1.2855644081632653</v>
      </c>
      <c r="O29" s="10">
        <v>0</v>
      </c>
      <c r="P29" s="12">
        <f>'[1]присмотр МДОО'!$C$78</f>
        <v>6.4053142944088126</v>
      </c>
      <c r="Q29" s="11">
        <f>L29+M29+N29+O29+P29</f>
        <v>15.70887521410431</v>
      </c>
      <c r="R29" s="11">
        <f>G29+Q29</f>
        <v>121.54493207881667</v>
      </c>
      <c r="S29" s="11">
        <f>K29+Q29</f>
        <v>148.00394629499476</v>
      </c>
      <c r="T29" s="35">
        <f>R29*1.057</f>
        <v>128.4729932073092</v>
      </c>
      <c r="U29" s="36">
        <f>S29*1.057</f>
        <v>156.44017123380945</v>
      </c>
    </row>
    <row r="30" spans="1:21" x14ac:dyDescent="0.25">
      <c r="A30" s="34">
        <v>2</v>
      </c>
      <c r="B30" s="19" t="s">
        <v>37</v>
      </c>
      <c r="C30" s="9">
        <f>'[1]от продуктов'!$J$38</f>
        <v>206.71104856389127</v>
      </c>
      <c r="D30" s="10">
        <v>0.8</v>
      </c>
      <c r="E30" s="10">
        <v>0.8</v>
      </c>
      <c r="F30" s="10">
        <v>0.8</v>
      </c>
      <c r="G30" s="11">
        <f t="shared" ref="G30:G39" si="6">C30*D30*E30*F30</f>
        <v>105.83605686471236</v>
      </c>
      <c r="H30" s="10">
        <v>1</v>
      </c>
      <c r="I30" s="10">
        <v>0.8</v>
      </c>
      <c r="J30" s="10">
        <v>0.8</v>
      </c>
      <c r="K30" s="11">
        <f t="shared" ref="K30:K39" si="7">C30*H30*I30*J30</f>
        <v>132.29507108089044</v>
      </c>
      <c r="L30" s="12">
        <f>'[1]присмотр МДОО'!$J$21</f>
        <v>5.7665037605118243</v>
      </c>
      <c r="M30" s="13">
        <f>'[1]присмотр МДОО'!$H$51</f>
        <v>2.2514927510204084</v>
      </c>
      <c r="N30" s="12">
        <f>'[1]присмотр МДОО'!$J$70</f>
        <v>1.2855644081632653</v>
      </c>
      <c r="O30" s="10">
        <v>0</v>
      </c>
      <c r="P30" s="12">
        <f>'[1]присмотр МДОО'!$C$78</f>
        <v>6.4053142944088126</v>
      </c>
      <c r="Q30" s="11">
        <f t="shared" ref="Q30:Q39" si="8">L30+M30+N30+O30+P30</f>
        <v>15.70887521410431</v>
      </c>
      <c r="R30" s="11">
        <f t="shared" ref="R30:R39" si="9">G30+Q30</f>
        <v>121.54493207881667</v>
      </c>
      <c r="S30" s="11">
        <f t="shared" ref="S30:S39" si="10">K30+Q30</f>
        <v>148.00394629499476</v>
      </c>
      <c r="T30" s="17">
        <f t="shared" ref="T30:U39" si="11">R30*1.057</f>
        <v>128.4729932073092</v>
      </c>
      <c r="U30" s="18">
        <f t="shared" si="11"/>
        <v>156.44017123380945</v>
      </c>
    </row>
    <row r="31" spans="1:21" x14ac:dyDescent="0.25">
      <c r="A31" s="34">
        <v>3</v>
      </c>
      <c r="B31" s="19" t="s">
        <v>38</v>
      </c>
      <c r="C31" s="9">
        <f>'[1]от продуктов'!$J$38</f>
        <v>206.71104856389127</v>
      </c>
      <c r="D31" s="10">
        <v>0.8</v>
      </c>
      <c r="E31" s="10">
        <v>0.8</v>
      </c>
      <c r="F31" s="10">
        <v>0.8</v>
      </c>
      <c r="G31" s="11">
        <f t="shared" si="6"/>
        <v>105.83605686471236</v>
      </c>
      <c r="H31" s="10">
        <v>1</v>
      </c>
      <c r="I31" s="10">
        <v>0.8</v>
      </c>
      <c r="J31" s="10">
        <v>0.8</v>
      </c>
      <c r="K31" s="11">
        <f t="shared" si="7"/>
        <v>132.29507108089044</v>
      </c>
      <c r="L31" s="12">
        <f>'[1]присмотр МДОО'!$J$21</f>
        <v>5.7665037605118243</v>
      </c>
      <c r="M31" s="13">
        <f>'[1]присмотр МДОО'!$H$51</f>
        <v>2.2514927510204084</v>
      </c>
      <c r="N31" s="12">
        <f>'[1]присмотр МДОО'!$J$70</f>
        <v>1.2855644081632653</v>
      </c>
      <c r="O31" s="10">
        <v>0</v>
      </c>
      <c r="P31" s="12">
        <f>'[1]присмотр МДОО'!$C$78</f>
        <v>6.4053142944088126</v>
      </c>
      <c r="Q31" s="11">
        <f t="shared" si="8"/>
        <v>15.70887521410431</v>
      </c>
      <c r="R31" s="11">
        <f t="shared" si="9"/>
        <v>121.54493207881667</v>
      </c>
      <c r="S31" s="11">
        <f t="shared" si="10"/>
        <v>148.00394629499476</v>
      </c>
      <c r="T31" s="17">
        <f t="shared" si="11"/>
        <v>128.4729932073092</v>
      </c>
      <c r="U31" s="18">
        <f t="shared" si="11"/>
        <v>156.44017123380945</v>
      </c>
    </row>
    <row r="32" spans="1:21" ht="12.75" hidden="1" x14ac:dyDescent="0.2">
      <c r="A32" s="34"/>
      <c r="B32" s="19"/>
      <c r="C32" s="9"/>
      <c r="D32" s="10"/>
      <c r="E32" s="10"/>
      <c r="F32" s="10"/>
      <c r="G32" s="11"/>
      <c r="H32" s="10"/>
      <c r="I32" s="10"/>
      <c r="J32" s="10"/>
      <c r="K32" s="11"/>
      <c r="L32" s="12"/>
      <c r="M32" s="13"/>
      <c r="N32" s="12"/>
      <c r="O32" s="10"/>
      <c r="P32" s="12"/>
      <c r="Q32" s="11"/>
      <c r="R32" s="11"/>
      <c r="S32" s="11"/>
      <c r="T32" s="17">
        <f t="shared" si="11"/>
        <v>0</v>
      </c>
      <c r="U32" s="18">
        <f t="shared" si="11"/>
        <v>0</v>
      </c>
    </row>
    <row r="33" spans="1:21" x14ac:dyDescent="0.25">
      <c r="A33" s="34">
        <v>4</v>
      </c>
      <c r="B33" s="19" t="s">
        <v>39</v>
      </c>
      <c r="C33" s="9">
        <f>'[1]от продуктов'!$J$38</f>
        <v>206.71104856389127</v>
      </c>
      <c r="D33" s="10">
        <v>0.8</v>
      </c>
      <c r="E33" s="10">
        <v>0.8</v>
      </c>
      <c r="F33" s="10">
        <v>0.8</v>
      </c>
      <c r="G33" s="11">
        <f t="shared" si="6"/>
        <v>105.83605686471236</v>
      </c>
      <c r="H33" s="10">
        <v>1</v>
      </c>
      <c r="I33" s="10">
        <v>0.8</v>
      </c>
      <c r="J33" s="10">
        <v>0.8</v>
      </c>
      <c r="K33" s="11">
        <f t="shared" si="7"/>
        <v>132.29507108089044</v>
      </c>
      <c r="L33" s="12">
        <f>'[1]присмотр МДОО'!$J$21</f>
        <v>5.7665037605118243</v>
      </c>
      <c r="M33" s="13">
        <f>'[1]присмотр МДОО'!$H$51</f>
        <v>2.2514927510204084</v>
      </c>
      <c r="N33" s="12">
        <f>'[1]присмотр МДОО'!$J$70</f>
        <v>1.2855644081632653</v>
      </c>
      <c r="O33" s="10">
        <v>0</v>
      </c>
      <c r="P33" s="12">
        <f>'[1]присмотр МДОО'!$C$78</f>
        <v>6.4053142944088126</v>
      </c>
      <c r="Q33" s="11">
        <f t="shared" si="8"/>
        <v>15.70887521410431</v>
      </c>
      <c r="R33" s="11">
        <f t="shared" si="9"/>
        <v>121.54493207881667</v>
      </c>
      <c r="S33" s="11">
        <f t="shared" si="10"/>
        <v>148.00394629499476</v>
      </c>
      <c r="T33" s="17">
        <f t="shared" si="11"/>
        <v>128.4729932073092</v>
      </c>
      <c r="U33" s="18">
        <f t="shared" si="11"/>
        <v>156.44017123380945</v>
      </c>
    </row>
    <row r="34" spans="1:21" x14ac:dyDescent="0.25">
      <c r="A34" s="34">
        <v>5</v>
      </c>
      <c r="B34" s="19" t="s">
        <v>40</v>
      </c>
      <c r="C34" s="9">
        <f>'[1]от продуктов'!$J$38</f>
        <v>206.71104856389127</v>
      </c>
      <c r="D34" s="10">
        <v>0.8</v>
      </c>
      <c r="E34" s="10">
        <v>0.8</v>
      </c>
      <c r="F34" s="10">
        <v>0.8</v>
      </c>
      <c r="G34" s="11">
        <f t="shared" si="6"/>
        <v>105.83605686471236</v>
      </c>
      <c r="H34" s="10">
        <v>1</v>
      </c>
      <c r="I34" s="10">
        <v>0.8</v>
      </c>
      <c r="J34" s="10">
        <v>0.8</v>
      </c>
      <c r="K34" s="11">
        <f t="shared" si="7"/>
        <v>132.29507108089044</v>
      </c>
      <c r="L34" s="12">
        <f>'[1]присмотр МДОО'!$J$21</f>
        <v>5.7665037605118243</v>
      </c>
      <c r="M34" s="13">
        <f>'[1]присмотр МДОО'!$H$51</f>
        <v>2.2514927510204084</v>
      </c>
      <c r="N34" s="12">
        <f>'[1]присмотр МДОО'!$J$70</f>
        <v>1.2855644081632653</v>
      </c>
      <c r="O34" s="10">
        <v>0</v>
      </c>
      <c r="P34" s="12">
        <f>'[1]присмотр МДОО'!$C$78</f>
        <v>6.4053142944088126</v>
      </c>
      <c r="Q34" s="11">
        <f t="shared" si="8"/>
        <v>15.70887521410431</v>
      </c>
      <c r="R34" s="11">
        <f t="shared" si="9"/>
        <v>121.54493207881667</v>
      </c>
      <c r="S34" s="11">
        <f t="shared" si="10"/>
        <v>148.00394629499476</v>
      </c>
      <c r="T34" s="17">
        <f t="shared" si="11"/>
        <v>128.4729932073092</v>
      </c>
      <c r="U34" s="18">
        <f t="shared" si="11"/>
        <v>156.44017123380945</v>
      </c>
    </row>
    <row r="35" spans="1:21" x14ac:dyDescent="0.25">
      <c r="A35" s="34">
        <v>6</v>
      </c>
      <c r="B35" s="19" t="s">
        <v>41</v>
      </c>
      <c r="C35" s="9">
        <f>'[1]от продуктов'!$J$38</f>
        <v>206.71104856389127</v>
      </c>
      <c r="D35" s="10">
        <v>0.8</v>
      </c>
      <c r="E35" s="10">
        <v>0.8</v>
      </c>
      <c r="F35" s="10">
        <v>0.8</v>
      </c>
      <c r="G35" s="11">
        <f t="shared" si="6"/>
        <v>105.83605686471236</v>
      </c>
      <c r="H35" s="10">
        <v>1</v>
      </c>
      <c r="I35" s="10">
        <v>0.8</v>
      </c>
      <c r="J35" s="10">
        <v>0.8</v>
      </c>
      <c r="K35" s="11">
        <f t="shared" si="7"/>
        <v>132.29507108089044</v>
      </c>
      <c r="L35" s="12">
        <f>'[1]присмотр МДОО'!$J$21</f>
        <v>5.7665037605118243</v>
      </c>
      <c r="M35" s="13">
        <f>'[1]присмотр МДОО'!$H$51</f>
        <v>2.2514927510204084</v>
      </c>
      <c r="N35" s="12">
        <f>'[1]присмотр МДОО'!$J$70</f>
        <v>1.2855644081632653</v>
      </c>
      <c r="O35" s="10">
        <v>0</v>
      </c>
      <c r="P35" s="12">
        <f>'[1]присмотр МДОО'!$C$78</f>
        <v>6.4053142944088126</v>
      </c>
      <c r="Q35" s="11">
        <f t="shared" si="8"/>
        <v>15.70887521410431</v>
      </c>
      <c r="R35" s="11">
        <f t="shared" si="9"/>
        <v>121.54493207881667</v>
      </c>
      <c r="S35" s="11">
        <f t="shared" si="10"/>
        <v>148.00394629499476</v>
      </c>
      <c r="T35" s="17">
        <f t="shared" si="11"/>
        <v>128.4729932073092</v>
      </c>
      <c r="U35" s="18">
        <f t="shared" si="11"/>
        <v>156.44017123380945</v>
      </c>
    </row>
    <row r="36" spans="1:21" x14ac:dyDescent="0.25">
      <c r="A36" s="34">
        <v>7</v>
      </c>
      <c r="B36" s="19" t="s">
        <v>42</v>
      </c>
      <c r="C36" s="9">
        <f>'[1]от продуктов'!$J$38</f>
        <v>206.71104856389127</v>
      </c>
      <c r="D36" s="10">
        <v>0.8</v>
      </c>
      <c r="E36" s="10">
        <v>0.8</v>
      </c>
      <c r="F36" s="10">
        <v>0.8</v>
      </c>
      <c r="G36" s="11">
        <f t="shared" si="6"/>
        <v>105.83605686471236</v>
      </c>
      <c r="H36" s="10">
        <v>1</v>
      </c>
      <c r="I36" s="10">
        <v>0.8</v>
      </c>
      <c r="J36" s="10">
        <v>0.8</v>
      </c>
      <c r="K36" s="11">
        <f t="shared" si="7"/>
        <v>132.29507108089044</v>
      </c>
      <c r="L36" s="12">
        <f>'[1]присмотр МДОО'!$J$21</f>
        <v>5.7665037605118243</v>
      </c>
      <c r="M36" s="13">
        <f>'[1]присмотр МДОО'!$H$51</f>
        <v>2.2514927510204084</v>
      </c>
      <c r="N36" s="12">
        <f>'[1]присмотр МДОО'!$J$70</f>
        <v>1.2855644081632653</v>
      </c>
      <c r="O36" s="10">
        <v>0</v>
      </c>
      <c r="P36" s="12">
        <f>'[1]присмотр МДОО'!$C$78</f>
        <v>6.4053142944088126</v>
      </c>
      <c r="Q36" s="11">
        <f t="shared" si="8"/>
        <v>15.70887521410431</v>
      </c>
      <c r="R36" s="11">
        <f t="shared" si="9"/>
        <v>121.54493207881667</v>
      </c>
      <c r="S36" s="11">
        <f t="shared" si="10"/>
        <v>148.00394629499476</v>
      </c>
      <c r="T36" s="17">
        <f t="shared" si="11"/>
        <v>128.4729932073092</v>
      </c>
      <c r="U36" s="18">
        <f t="shared" si="11"/>
        <v>156.44017123380945</v>
      </c>
    </row>
    <row r="37" spans="1:21" x14ac:dyDescent="0.25">
      <c r="A37" s="34">
        <v>8</v>
      </c>
      <c r="B37" s="19" t="s">
        <v>43</v>
      </c>
      <c r="C37" s="9">
        <f>'[1]от продуктов'!$J$38</f>
        <v>206.71104856389127</v>
      </c>
      <c r="D37" s="10">
        <v>0.8</v>
      </c>
      <c r="E37" s="10">
        <v>0.8</v>
      </c>
      <c r="F37" s="10">
        <v>0.8</v>
      </c>
      <c r="G37" s="11">
        <f t="shared" si="6"/>
        <v>105.83605686471236</v>
      </c>
      <c r="H37" s="10">
        <v>1</v>
      </c>
      <c r="I37" s="10">
        <v>0.8</v>
      </c>
      <c r="J37" s="10">
        <v>0.8</v>
      </c>
      <c r="K37" s="11">
        <f t="shared" si="7"/>
        <v>132.29507108089044</v>
      </c>
      <c r="L37" s="12">
        <f>'[1]присмотр МДОО'!$J$21</f>
        <v>5.7665037605118243</v>
      </c>
      <c r="M37" s="13">
        <f>'[1]присмотр МДОО'!$H$51</f>
        <v>2.2514927510204084</v>
      </c>
      <c r="N37" s="12">
        <f>'[1]присмотр МДОО'!$J$70</f>
        <v>1.2855644081632653</v>
      </c>
      <c r="O37" s="10">
        <v>0</v>
      </c>
      <c r="P37" s="12">
        <f>'[1]присмотр МДОО'!$C$78</f>
        <v>6.4053142944088126</v>
      </c>
      <c r="Q37" s="11">
        <f t="shared" si="8"/>
        <v>15.70887521410431</v>
      </c>
      <c r="R37" s="11">
        <f t="shared" si="9"/>
        <v>121.54493207881667</v>
      </c>
      <c r="S37" s="11">
        <f t="shared" si="10"/>
        <v>148.00394629499476</v>
      </c>
      <c r="T37" s="17">
        <f t="shared" si="11"/>
        <v>128.4729932073092</v>
      </c>
      <c r="U37" s="18">
        <f t="shared" si="11"/>
        <v>156.44017123380945</v>
      </c>
    </row>
    <row r="38" spans="1:21" x14ac:dyDescent="0.25">
      <c r="A38" s="34">
        <v>9</v>
      </c>
      <c r="B38" s="19" t="s">
        <v>44</v>
      </c>
      <c r="C38" s="9">
        <f>'[1]от продуктов'!$J$38</f>
        <v>206.71104856389127</v>
      </c>
      <c r="D38" s="10">
        <v>0.8</v>
      </c>
      <c r="E38" s="10">
        <v>0.8</v>
      </c>
      <c r="F38" s="10">
        <v>0.8</v>
      </c>
      <c r="G38" s="11">
        <f t="shared" si="6"/>
        <v>105.83605686471236</v>
      </c>
      <c r="H38" s="10">
        <v>1</v>
      </c>
      <c r="I38" s="10">
        <v>0.8</v>
      </c>
      <c r="J38" s="10">
        <v>0.8</v>
      </c>
      <c r="K38" s="11">
        <f t="shared" si="7"/>
        <v>132.29507108089044</v>
      </c>
      <c r="L38" s="12">
        <f>'[1]присмотр МДОО'!$J$21</f>
        <v>5.7665037605118243</v>
      </c>
      <c r="M38" s="13">
        <f>'[1]присмотр МДОО'!$H$51</f>
        <v>2.2514927510204084</v>
      </c>
      <c r="N38" s="12">
        <f>'[1]присмотр МДОО'!$J$70</f>
        <v>1.2855644081632653</v>
      </c>
      <c r="O38" s="10">
        <v>0</v>
      </c>
      <c r="P38" s="12">
        <f>'[1]присмотр МДОО'!$C$78</f>
        <v>6.4053142944088126</v>
      </c>
      <c r="Q38" s="11">
        <f t="shared" si="8"/>
        <v>15.70887521410431</v>
      </c>
      <c r="R38" s="11">
        <f t="shared" si="9"/>
        <v>121.54493207881667</v>
      </c>
      <c r="S38" s="11">
        <f t="shared" si="10"/>
        <v>148.00394629499476</v>
      </c>
      <c r="T38" s="17">
        <f t="shared" si="11"/>
        <v>128.4729932073092</v>
      </c>
      <c r="U38" s="18">
        <f t="shared" si="11"/>
        <v>156.44017123380945</v>
      </c>
    </row>
    <row r="39" spans="1:21" ht="13.8" thickBot="1" x14ac:dyDescent="0.3">
      <c r="A39" s="34">
        <v>10</v>
      </c>
      <c r="B39" s="19" t="s">
        <v>45</v>
      </c>
      <c r="C39" s="9">
        <f>'[1]от продуктов'!$J$38</f>
        <v>206.71104856389127</v>
      </c>
      <c r="D39" s="10">
        <v>0.8</v>
      </c>
      <c r="E39" s="10">
        <v>0.8</v>
      </c>
      <c r="F39" s="10">
        <v>0.8</v>
      </c>
      <c r="G39" s="11">
        <f t="shared" si="6"/>
        <v>105.83605686471236</v>
      </c>
      <c r="H39" s="10">
        <v>1</v>
      </c>
      <c r="I39" s="10">
        <v>0.8</v>
      </c>
      <c r="J39" s="10">
        <v>0.8</v>
      </c>
      <c r="K39" s="11">
        <f t="shared" si="7"/>
        <v>132.29507108089044</v>
      </c>
      <c r="L39" s="12">
        <f>'[1]присмотр МДОО'!$J$21</f>
        <v>5.7665037605118243</v>
      </c>
      <c r="M39" s="13">
        <f>'[1]присмотр МДОО'!$H$51</f>
        <v>2.2514927510204084</v>
      </c>
      <c r="N39" s="12">
        <f>'[1]присмотр МДОО'!$J$70</f>
        <v>1.2855644081632653</v>
      </c>
      <c r="O39" s="10">
        <v>0</v>
      </c>
      <c r="P39" s="12">
        <f>'[1]присмотр МДОО'!$C$78</f>
        <v>6.4053142944088126</v>
      </c>
      <c r="Q39" s="11">
        <f t="shared" si="8"/>
        <v>15.70887521410431</v>
      </c>
      <c r="R39" s="11">
        <f t="shared" si="9"/>
        <v>121.54493207881667</v>
      </c>
      <c r="S39" s="11">
        <f t="shared" si="10"/>
        <v>148.00394629499476</v>
      </c>
      <c r="T39" s="30">
        <f t="shared" si="11"/>
        <v>128.4729932073092</v>
      </c>
      <c r="U39" s="31">
        <f t="shared" si="11"/>
        <v>156.44017123380945</v>
      </c>
    </row>
    <row r="41" spans="1:21" ht="14.4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14.25" hidden="1" customHeight="1" x14ac:dyDescent="0.25">
      <c r="A42" s="115" t="s">
        <v>46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</row>
    <row r="43" spans="1:21" ht="12.75" hidden="1" x14ac:dyDescent="0.2"/>
    <row r="44" spans="1:21" ht="55.5" hidden="1" customHeight="1" thickBot="1" x14ac:dyDescent="0.25">
      <c r="A44" s="119" t="s">
        <v>8</v>
      </c>
      <c r="B44" s="122" t="s">
        <v>9</v>
      </c>
      <c r="C44" s="116" t="s">
        <v>10</v>
      </c>
      <c r="D44" s="122"/>
      <c r="E44" s="122"/>
      <c r="F44" s="122"/>
      <c r="G44" s="122"/>
      <c r="H44" s="122"/>
      <c r="I44" s="122"/>
      <c r="J44" s="122"/>
      <c r="K44" s="123"/>
      <c r="L44" s="124" t="s">
        <v>11</v>
      </c>
      <c r="M44" s="125"/>
      <c r="N44" s="125"/>
      <c r="O44" s="125"/>
      <c r="P44" s="125"/>
      <c r="Q44" s="126"/>
      <c r="R44" s="97" t="s">
        <v>12</v>
      </c>
      <c r="S44" s="154"/>
      <c r="T44" s="134" t="s">
        <v>13</v>
      </c>
      <c r="U44" s="98"/>
    </row>
    <row r="45" spans="1:21" ht="63.75" hidden="1" customHeight="1" x14ac:dyDescent="0.2">
      <c r="A45" s="120"/>
      <c r="B45" s="152"/>
      <c r="C45" s="148" t="s">
        <v>14</v>
      </c>
      <c r="D45" s="150" t="s">
        <v>15</v>
      </c>
      <c r="E45" s="150"/>
      <c r="F45" s="150"/>
      <c r="G45" s="151" t="s">
        <v>16</v>
      </c>
      <c r="H45" s="150" t="s">
        <v>17</v>
      </c>
      <c r="I45" s="150"/>
      <c r="J45" s="150"/>
      <c r="K45" s="107" t="s">
        <v>18</v>
      </c>
      <c r="L45" s="109" t="s">
        <v>19</v>
      </c>
      <c r="M45" s="112" t="s">
        <v>20</v>
      </c>
      <c r="N45" s="112" t="s">
        <v>21</v>
      </c>
      <c r="O45" s="112" t="s">
        <v>22</v>
      </c>
      <c r="P45" s="127" t="s">
        <v>23</v>
      </c>
      <c r="Q45" s="130" t="s">
        <v>24</v>
      </c>
      <c r="R45" s="99"/>
      <c r="S45" s="155"/>
      <c r="T45" s="110"/>
      <c r="U45" s="100"/>
    </row>
    <row r="46" spans="1:21" ht="12.75" hidden="1" x14ac:dyDescent="0.2">
      <c r="A46" s="120"/>
      <c r="B46" s="152"/>
      <c r="C46" s="148"/>
      <c r="D46" s="95" t="s">
        <v>25</v>
      </c>
      <c r="E46" s="95" t="s">
        <v>26</v>
      </c>
      <c r="F46" s="95" t="s">
        <v>27</v>
      </c>
      <c r="G46" s="105"/>
      <c r="H46" s="95" t="s">
        <v>25</v>
      </c>
      <c r="I46" s="95" t="s">
        <v>26</v>
      </c>
      <c r="J46" s="95" t="s">
        <v>27</v>
      </c>
      <c r="K46" s="107"/>
      <c r="L46" s="110"/>
      <c r="M46" s="113"/>
      <c r="N46" s="113"/>
      <c r="O46" s="113"/>
      <c r="P46" s="128"/>
      <c r="Q46" s="107"/>
      <c r="R46" s="99"/>
      <c r="S46" s="155"/>
      <c r="T46" s="110"/>
      <c r="U46" s="100"/>
    </row>
    <row r="47" spans="1:21" ht="39" hidden="1" customHeight="1" thickBot="1" x14ac:dyDescent="0.25">
      <c r="A47" s="121"/>
      <c r="B47" s="153"/>
      <c r="C47" s="149"/>
      <c r="D47" s="96"/>
      <c r="E47" s="96"/>
      <c r="F47" s="96"/>
      <c r="G47" s="106"/>
      <c r="H47" s="96"/>
      <c r="I47" s="96"/>
      <c r="J47" s="96"/>
      <c r="K47" s="108"/>
      <c r="L47" s="111"/>
      <c r="M47" s="114"/>
      <c r="N47" s="114"/>
      <c r="O47" s="114"/>
      <c r="P47" s="129"/>
      <c r="Q47" s="108"/>
      <c r="R47" s="37" t="s">
        <v>15</v>
      </c>
      <c r="S47" s="38" t="s">
        <v>28</v>
      </c>
      <c r="T47" s="39" t="s">
        <v>15</v>
      </c>
      <c r="U47" s="6" t="s">
        <v>28</v>
      </c>
    </row>
    <row r="48" spans="1:21" ht="13.5" hidden="1" thickBot="1" x14ac:dyDescent="0.25">
      <c r="A48" s="40">
        <v>1</v>
      </c>
      <c r="B48" s="41" t="s">
        <v>47</v>
      </c>
      <c r="C48" s="42">
        <v>139</v>
      </c>
      <c r="D48" s="43">
        <v>0.8</v>
      </c>
      <c r="E48" s="43">
        <v>0.9</v>
      </c>
      <c r="F48" s="43">
        <v>0.8</v>
      </c>
      <c r="G48" s="44">
        <f>C48*D48*E48*F48</f>
        <v>80.064000000000007</v>
      </c>
      <c r="H48" s="43">
        <v>1</v>
      </c>
      <c r="I48" s="43">
        <v>0.9</v>
      </c>
      <c r="J48" s="43">
        <v>0.8</v>
      </c>
      <c r="K48" s="45">
        <f>C48*H48*I48*J48</f>
        <v>100.08000000000001</v>
      </c>
      <c r="L48" s="46">
        <v>4</v>
      </c>
      <c r="M48" s="43">
        <v>0.93</v>
      </c>
      <c r="N48" s="43">
        <v>0.96</v>
      </c>
      <c r="O48" s="43">
        <v>5.73</v>
      </c>
      <c r="P48" s="43">
        <v>4.55</v>
      </c>
      <c r="Q48" s="47">
        <f>L48+M48+N48+O48+P48</f>
        <v>16.170000000000002</v>
      </c>
      <c r="R48" s="48">
        <f>G48+Q48</f>
        <v>96.234000000000009</v>
      </c>
      <c r="S48" s="47">
        <f>K48+Q48</f>
        <v>116.25000000000001</v>
      </c>
      <c r="T48" s="49">
        <f>81*1.057</f>
        <v>85.61699999999999</v>
      </c>
      <c r="U48" s="50">
        <f>98*1.057</f>
        <v>103.586</v>
      </c>
    </row>
    <row r="49" spans="1:22" ht="12.75" hidden="1" x14ac:dyDescent="0.2"/>
    <row r="50" spans="1:22" ht="12.75" hidden="1" x14ac:dyDescent="0.2"/>
    <row r="51" spans="1:22" ht="15.6" x14ac:dyDescent="0.3">
      <c r="A51" s="115" t="s">
        <v>48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</row>
    <row r="52" spans="1:22" ht="13.8" thickBot="1" x14ac:dyDescent="0.3"/>
    <row r="53" spans="1:22" ht="54.75" customHeight="1" thickBot="1" x14ac:dyDescent="0.3">
      <c r="A53" s="116" t="s">
        <v>8</v>
      </c>
      <c r="B53" s="119" t="s">
        <v>9</v>
      </c>
      <c r="C53" s="116" t="s">
        <v>10</v>
      </c>
      <c r="D53" s="122"/>
      <c r="E53" s="122"/>
      <c r="F53" s="122"/>
      <c r="G53" s="122"/>
      <c r="H53" s="122"/>
      <c r="I53" s="122"/>
      <c r="J53" s="122"/>
      <c r="K53" s="123"/>
      <c r="L53" s="124" t="s">
        <v>11</v>
      </c>
      <c r="M53" s="125"/>
      <c r="N53" s="125"/>
      <c r="O53" s="125"/>
      <c r="P53" s="125"/>
      <c r="Q53" s="126"/>
      <c r="R53" s="97" t="s">
        <v>12</v>
      </c>
      <c r="S53" s="98"/>
      <c r="T53" s="97" t="s">
        <v>13</v>
      </c>
      <c r="U53" s="98"/>
    </row>
    <row r="54" spans="1:22" ht="63.75" customHeight="1" x14ac:dyDescent="0.25">
      <c r="A54" s="117"/>
      <c r="B54" s="120"/>
      <c r="C54" s="101" t="s">
        <v>14</v>
      </c>
      <c r="D54" s="104" t="s">
        <v>15</v>
      </c>
      <c r="E54" s="104"/>
      <c r="F54" s="104"/>
      <c r="G54" s="105" t="s">
        <v>16</v>
      </c>
      <c r="H54" s="104" t="s">
        <v>17</v>
      </c>
      <c r="I54" s="104"/>
      <c r="J54" s="104"/>
      <c r="K54" s="107" t="s">
        <v>18</v>
      </c>
      <c r="L54" s="109" t="s">
        <v>19</v>
      </c>
      <c r="M54" s="112" t="s">
        <v>20</v>
      </c>
      <c r="N54" s="112" t="s">
        <v>21</v>
      </c>
      <c r="O54" s="112" t="s">
        <v>22</v>
      </c>
      <c r="P54" s="127" t="s">
        <v>23</v>
      </c>
      <c r="Q54" s="130" t="s">
        <v>24</v>
      </c>
      <c r="R54" s="99"/>
      <c r="S54" s="100"/>
      <c r="T54" s="99"/>
      <c r="U54" s="100"/>
    </row>
    <row r="55" spans="1:22" x14ac:dyDescent="0.25">
      <c r="A55" s="117"/>
      <c r="B55" s="120"/>
      <c r="C55" s="102"/>
      <c r="D55" s="95" t="s">
        <v>25</v>
      </c>
      <c r="E55" s="95" t="s">
        <v>26</v>
      </c>
      <c r="F55" s="95" t="s">
        <v>27</v>
      </c>
      <c r="G55" s="105"/>
      <c r="H55" s="95" t="s">
        <v>25</v>
      </c>
      <c r="I55" s="95" t="s">
        <v>26</v>
      </c>
      <c r="J55" s="95" t="s">
        <v>27</v>
      </c>
      <c r="K55" s="107"/>
      <c r="L55" s="110"/>
      <c r="M55" s="113"/>
      <c r="N55" s="113"/>
      <c r="O55" s="113"/>
      <c r="P55" s="128"/>
      <c r="Q55" s="107"/>
      <c r="R55" s="99"/>
      <c r="S55" s="100"/>
      <c r="T55" s="99"/>
      <c r="U55" s="100"/>
    </row>
    <row r="56" spans="1:22" ht="43.5" customHeight="1" thickBot="1" x14ac:dyDescent="0.3">
      <c r="A56" s="145"/>
      <c r="B56" s="146"/>
      <c r="C56" s="102"/>
      <c r="D56" s="135"/>
      <c r="E56" s="135"/>
      <c r="F56" s="135"/>
      <c r="G56" s="141"/>
      <c r="H56" s="135"/>
      <c r="I56" s="135"/>
      <c r="J56" s="135"/>
      <c r="K56" s="142"/>
      <c r="L56" s="143"/>
      <c r="M56" s="144"/>
      <c r="N56" s="144"/>
      <c r="O56" s="144"/>
      <c r="P56" s="147"/>
      <c r="Q56" s="142"/>
      <c r="R56" s="51" t="s">
        <v>15</v>
      </c>
      <c r="S56" s="4" t="s">
        <v>28</v>
      </c>
      <c r="T56" s="32" t="s">
        <v>15</v>
      </c>
      <c r="U56" s="33" t="s">
        <v>28</v>
      </c>
    </row>
    <row r="57" spans="1:22" ht="20.25" customHeight="1" thickBot="1" x14ac:dyDescent="0.3">
      <c r="A57" s="52">
        <v>1</v>
      </c>
      <c r="B57" s="53" t="s">
        <v>47</v>
      </c>
      <c r="C57" s="54">
        <f>'[1]от продуктов'!J38</f>
        <v>206.71104856389127</v>
      </c>
      <c r="D57" s="55">
        <v>0.8</v>
      </c>
      <c r="E57" s="55">
        <v>0.9</v>
      </c>
      <c r="F57" s="55">
        <v>0.8</v>
      </c>
      <c r="G57" s="11">
        <f>C57*D57*E57*F57</f>
        <v>119.06556397280139</v>
      </c>
      <c r="H57" s="10">
        <v>1</v>
      </c>
      <c r="I57" s="10">
        <v>0.9</v>
      </c>
      <c r="J57" s="10">
        <v>0.8</v>
      </c>
      <c r="K57" s="11">
        <f>C57*H57*I57*J57</f>
        <v>148.83195496600172</v>
      </c>
      <c r="L57" s="12">
        <f>'[1]присмотр МДОО'!$J$21</f>
        <v>5.7665037605118243</v>
      </c>
      <c r="M57" s="13">
        <f>'[1]присмотр МДОО'!$H$51</f>
        <v>2.2514927510204084</v>
      </c>
      <c r="N57" s="12">
        <f>'[1]присмотр МДОО'!$J$70</f>
        <v>1.2855644081632653</v>
      </c>
      <c r="O57" s="56">
        <v>0</v>
      </c>
      <c r="P57" s="12">
        <f>'[1]присмотр МДОО'!$C$78</f>
        <v>6.4053142944088126</v>
      </c>
      <c r="Q57" s="11">
        <f>L57+M57+N57+O57+P57</f>
        <v>15.70887521410431</v>
      </c>
      <c r="R57" s="11">
        <f>G57+Q57</f>
        <v>134.77443918690568</v>
      </c>
      <c r="S57" s="14">
        <f>K57+Q57</f>
        <v>164.54083018010601</v>
      </c>
      <c r="T57" s="57"/>
      <c r="U57" s="58"/>
      <c r="V57" s="59"/>
    </row>
    <row r="58" spans="1:22" ht="16.5" customHeight="1" thickBot="1" x14ac:dyDescent="0.3">
      <c r="A58" s="60">
        <v>2</v>
      </c>
      <c r="B58" s="61" t="s">
        <v>49</v>
      </c>
      <c r="C58" s="62">
        <f>'[1]от продуктов'!J38</f>
        <v>206.71104856389127</v>
      </c>
      <c r="D58" s="25">
        <v>0.8</v>
      </c>
      <c r="E58" s="25">
        <v>0.9</v>
      </c>
      <c r="F58" s="25">
        <v>0.8</v>
      </c>
      <c r="G58" s="26">
        <f>C58*D58*E58*F58</f>
        <v>119.06556397280139</v>
      </c>
      <c r="H58" s="25">
        <v>1</v>
      </c>
      <c r="I58" s="25">
        <v>0.9</v>
      </c>
      <c r="J58" s="25">
        <v>0.8</v>
      </c>
      <c r="K58" s="26">
        <f>C58*H58*I58*J58</f>
        <v>148.83195496600172</v>
      </c>
      <c r="L58" s="27">
        <f>'[1]присмотр МДОО'!$J$21</f>
        <v>5.7665037605118243</v>
      </c>
      <c r="M58" s="28">
        <f>'[1]присмотр МДОО'!$H$51</f>
        <v>2.2514927510204084</v>
      </c>
      <c r="N58" s="27">
        <f>'[1]присмотр МДОО'!$J$70</f>
        <v>1.2855644081632653</v>
      </c>
      <c r="O58" s="25">
        <v>0</v>
      </c>
      <c r="P58" s="27">
        <f>'[1]присмотр МДОО'!$C$78</f>
        <v>6.4053142944088126</v>
      </c>
      <c r="Q58" s="26">
        <f>L58+M58+N58+O58+P58</f>
        <v>15.70887521410431</v>
      </c>
      <c r="R58" s="26">
        <f>G58+Q58</f>
        <v>134.77443918690568</v>
      </c>
      <c r="S58" s="29">
        <f>K58+Q58</f>
        <v>164.54083018010601</v>
      </c>
      <c r="T58" s="63">
        <f>77*1.057</f>
        <v>81.388999999999996</v>
      </c>
      <c r="U58" s="50">
        <f>94*1.057</f>
        <v>99.35799999999999</v>
      </c>
    </row>
    <row r="59" spans="1:22" x14ac:dyDescent="0.25">
      <c r="T59" s="64"/>
      <c r="U59" s="64"/>
    </row>
    <row r="60" spans="1:22" x14ac:dyDescent="0.25">
      <c r="T60" s="64"/>
      <c r="U60" s="64"/>
    </row>
    <row r="61" spans="1:22" ht="23.25" customHeight="1" x14ac:dyDescent="0.25">
      <c r="A61" s="136" t="s">
        <v>50</v>
      </c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64"/>
      <c r="U61" s="64"/>
    </row>
    <row r="62" spans="1:22" ht="13.8" thickBot="1" x14ac:dyDescent="0.3">
      <c r="T62" s="64"/>
      <c r="U62" s="64"/>
    </row>
    <row r="63" spans="1:22" ht="54" customHeight="1" x14ac:dyDescent="0.25">
      <c r="A63" s="137" t="s">
        <v>8</v>
      </c>
      <c r="B63" s="139" t="s">
        <v>9</v>
      </c>
      <c r="C63" s="139" t="s">
        <v>10</v>
      </c>
      <c r="D63" s="139"/>
      <c r="E63" s="139"/>
      <c r="F63" s="139"/>
      <c r="G63" s="139"/>
      <c r="H63" s="139"/>
      <c r="I63" s="139"/>
      <c r="J63" s="139"/>
      <c r="K63" s="139"/>
      <c r="L63" s="140" t="s">
        <v>11</v>
      </c>
      <c r="M63" s="140"/>
      <c r="N63" s="140"/>
      <c r="O63" s="140"/>
      <c r="P63" s="140"/>
      <c r="Q63" s="140"/>
      <c r="R63" s="140" t="s">
        <v>12</v>
      </c>
      <c r="S63" s="98"/>
      <c r="T63" s="97" t="s">
        <v>13</v>
      </c>
      <c r="U63" s="98"/>
    </row>
    <row r="64" spans="1:22" ht="63.75" customHeight="1" x14ac:dyDescent="0.25">
      <c r="A64" s="138"/>
      <c r="B64" s="104"/>
      <c r="C64" s="113" t="s">
        <v>14</v>
      </c>
      <c r="D64" s="104" t="s">
        <v>15</v>
      </c>
      <c r="E64" s="104"/>
      <c r="F64" s="104"/>
      <c r="G64" s="105" t="s">
        <v>16</v>
      </c>
      <c r="H64" s="104" t="s">
        <v>17</v>
      </c>
      <c r="I64" s="104"/>
      <c r="J64" s="104"/>
      <c r="K64" s="105" t="s">
        <v>18</v>
      </c>
      <c r="L64" s="113" t="s">
        <v>19</v>
      </c>
      <c r="M64" s="113" t="s">
        <v>20</v>
      </c>
      <c r="N64" s="113" t="s">
        <v>21</v>
      </c>
      <c r="O64" s="113" t="s">
        <v>22</v>
      </c>
      <c r="P64" s="128" t="s">
        <v>23</v>
      </c>
      <c r="Q64" s="105" t="s">
        <v>24</v>
      </c>
      <c r="R64" s="113"/>
      <c r="S64" s="100"/>
      <c r="T64" s="99"/>
      <c r="U64" s="100"/>
    </row>
    <row r="65" spans="1:21" x14ac:dyDescent="0.25">
      <c r="A65" s="138"/>
      <c r="B65" s="104"/>
      <c r="C65" s="113"/>
      <c r="D65" s="95" t="s">
        <v>25</v>
      </c>
      <c r="E65" s="95" t="s">
        <v>26</v>
      </c>
      <c r="F65" s="95" t="s">
        <v>27</v>
      </c>
      <c r="G65" s="105"/>
      <c r="H65" s="95" t="s">
        <v>25</v>
      </c>
      <c r="I65" s="95" t="s">
        <v>26</v>
      </c>
      <c r="J65" s="95" t="s">
        <v>27</v>
      </c>
      <c r="K65" s="105"/>
      <c r="L65" s="113"/>
      <c r="M65" s="113"/>
      <c r="N65" s="113"/>
      <c r="O65" s="113"/>
      <c r="P65" s="128"/>
      <c r="Q65" s="105"/>
      <c r="R65" s="113"/>
      <c r="S65" s="100"/>
      <c r="T65" s="99"/>
      <c r="U65" s="100"/>
    </row>
    <row r="66" spans="1:21" ht="40.5" customHeight="1" thickBot="1" x14ac:dyDescent="0.3">
      <c r="A66" s="138"/>
      <c r="B66" s="104"/>
      <c r="C66" s="113"/>
      <c r="D66" s="95"/>
      <c r="E66" s="95"/>
      <c r="F66" s="95"/>
      <c r="G66" s="105"/>
      <c r="H66" s="95"/>
      <c r="I66" s="95"/>
      <c r="J66" s="95"/>
      <c r="K66" s="105"/>
      <c r="L66" s="113"/>
      <c r="M66" s="113"/>
      <c r="N66" s="113"/>
      <c r="O66" s="113"/>
      <c r="P66" s="128"/>
      <c r="Q66" s="105"/>
      <c r="R66" s="65" t="s">
        <v>15</v>
      </c>
      <c r="S66" s="66" t="s">
        <v>28</v>
      </c>
      <c r="T66" s="32" t="s">
        <v>15</v>
      </c>
      <c r="U66" s="33" t="s">
        <v>28</v>
      </c>
    </row>
    <row r="67" spans="1:21" ht="13.8" thickBot="1" x14ac:dyDescent="0.3">
      <c r="A67" s="60">
        <v>1</v>
      </c>
      <c r="B67" s="61" t="s">
        <v>36</v>
      </c>
      <c r="C67" s="24">
        <f>'[1]от продуктов'!J38</f>
        <v>206.71104856389127</v>
      </c>
      <c r="D67" s="25">
        <v>0.8</v>
      </c>
      <c r="E67" s="25">
        <v>1</v>
      </c>
      <c r="F67" s="25">
        <v>0.8</v>
      </c>
      <c r="G67" s="26">
        <f>C67*D67*E67*F67</f>
        <v>132.29507108089044</v>
      </c>
      <c r="H67" s="25">
        <v>1</v>
      </c>
      <c r="I67" s="25">
        <v>1</v>
      </c>
      <c r="J67" s="25">
        <v>0.8</v>
      </c>
      <c r="K67" s="26">
        <f>C67*H67*I67*J67</f>
        <v>165.36883885111303</v>
      </c>
      <c r="L67" s="27">
        <f>'[1]присмотр МДОО'!$J$21</f>
        <v>5.7665037605118243</v>
      </c>
      <c r="M67" s="28">
        <f>'[1]присмотр МДОО'!$H$51</f>
        <v>2.2514927510204084</v>
      </c>
      <c r="N67" s="27">
        <f>'[1]присмотр МДОО'!$J$70</f>
        <v>1.2855644081632653</v>
      </c>
      <c r="O67" s="28">
        <f>'[1]присмотр МДОО'!$H$57</f>
        <v>7.7660375510204096</v>
      </c>
      <c r="P67" s="27">
        <f>'[1]присмотр МДОО'!$C$78</f>
        <v>6.4053142944088126</v>
      </c>
      <c r="Q67" s="26">
        <f>L67+M67+N67+O67+P67</f>
        <v>23.474912765124721</v>
      </c>
      <c r="R67" s="26">
        <f>G67+Q67</f>
        <v>155.76998384601515</v>
      </c>
      <c r="S67" s="29">
        <f>K67+Q67</f>
        <v>188.84375161623774</v>
      </c>
      <c r="T67" s="63">
        <f>85*1.057</f>
        <v>89.844999999999999</v>
      </c>
      <c r="U67" s="50">
        <f>S67*1.057</f>
        <v>199.60784545836327</v>
      </c>
    </row>
    <row r="68" spans="1:21" x14ac:dyDescent="0.25">
      <c r="A68" s="67"/>
      <c r="B68" s="68"/>
      <c r="C68" s="69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64"/>
      <c r="U68" s="64"/>
    </row>
    <row r="69" spans="1:21" x14ac:dyDescent="0.25">
      <c r="A69" s="67"/>
      <c r="B69" s="68"/>
      <c r="C69" s="69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64"/>
      <c r="U69" s="64"/>
    </row>
    <row r="70" spans="1:21" ht="15.6" hidden="1" customHeight="1" x14ac:dyDescent="0.25">
      <c r="A70" s="115" t="s">
        <v>51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64"/>
      <c r="U70" s="64"/>
    </row>
    <row r="71" spans="1:21" ht="13.95" hidden="1" customHeight="1" thickBot="1" x14ac:dyDescent="0.25">
      <c r="T71" s="64"/>
      <c r="U71" s="64"/>
    </row>
    <row r="72" spans="1:21" ht="54.75" hidden="1" customHeight="1" thickBot="1" x14ac:dyDescent="0.25">
      <c r="A72" s="116" t="s">
        <v>8</v>
      </c>
      <c r="B72" s="119" t="s">
        <v>9</v>
      </c>
      <c r="C72" s="116" t="s">
        <v>10</v>
      </c>
      <c r="D72" s="122"/>
      <c r="E72" s="122"/>
      <c r="F72" s="122"/>
      <c r="G72" s="122"/>
      <c r="H72" s="122"/>
      <c r="I72" s="122"/>
      <c r="J72" s="122"/>
      <c r="K72" s="123"/>
      <c r="L72" s="124" t="s">
        <v>11</v>
      </c>
      <c r="M72" s="125"/>
      <c r="N72" s="125"/>
      <c r="O72" s="125"/>
      <c r="P72" s="125"/>
      <c r="Q72" s="126"/>
      <c r="R72" s="97" t="s">
        <v>12</v>
      </c>
      <c r="S72" s="98"/>
      <c r="T72" s="134" t="s">
        <v>13</v>
      </c>
      <c r="U72" s="98"/>
    </row>
    <row r="73" spans="1:21" ht="63.75" hidden="1" customHeight="1" x14ac:dyDescent="0.2">
      <c r="A73" s="117"/>
      <c r="B73" s="120"/>
      <c r="C73" s="101" t="s">
        <v>14</v>
      </c>
      <c r="D73" s="104" t="s">
        <v>15</v>
      </c>
      <c r="E73" s="104"/>
      <c r="F73" s="104"/>
      <c r="G73" s="105" t="s">
        <v>16</v>
      </c>
      <c r="H73" s="104" t="s">
        <v>17</v>
      </c>
      <c r="I73" s="104"/>
      <c r="J73" s="104"/>
      <c r="K73" s="107" t="s">
        <v>18</v>
      </c>
      <c r="L73" s="109" t="s">
        <v>19</v>
      </c>
      <c r="M73" s="112" t="s">
        <v>20</v>
      </c>
      <c r="N73" s="112" t="s">
        <v>21</v>
      </c>
      <c r="O73" s="112" t="s">
        <v>22</v>
      </c>
      <c r="P73" s="127" t="s">
        <v>23</v>
      </c>
      <c r="Q73" s="130" t="s">
        <v>24</v>
      </c>
      <c r="R73" s="99"/>
      <c r="S73" s="100"/>
      <c r="T73" s="110"/>
      <c r="U73" s="100"/>
    </row>
    <row r="74" spans="1:21" ht="13.2" hidden="1" customHeight="1" x14ac:dyDescent="0.2">
      <c r="A74" s="117"/>
      <c r="B74" s="120"/>
      <c r="C74" s="102"/>
      <c r="D74" s="95" t="s">
        <v>25</v>
      </c>
      <c r="E74" s="95" t="s">
        <v>26</v>
      </c>
      <c r="F74" s="95" t="s">
        <v>27</v>
      </c>
      <c r="G74" s="105"/>
      <c r="H74" s="95" t="s">
        <v>25</v>
      </c>
      <c r="I74" s="95" t="s">
        <v>26</v>
      </c>
      <c r="J74" s="95" t="s">
        <v>27</v>
      </c>
      <c r="K74" s="107"/>
      <c r="L74" s="110"/>
      <c r="M74" s="113"/>
      <c r="N74" s="113"/>
      <c r="O74" s="113"/>
      <c r="P74" s="128"/>
      <c r="Q74" s="107"/>
      <c r="R74" s="99"/>
      <c r="S74" s="100"/>
      <c r="T74" s="110"/>
      <c r="U74" s="100"/>
    </row>
    <row r="75" spans="1:21" ht="41.25" hidden="1" customHeight="1" thickBot="1" x14ac:dyDescent="0.25">
      <c r="A75" s="118"/>
      <c r="B75" s="121"/>
      <c r="C75" s="103"/>
      <c r="D75" s="96"/>
      <c r="E75" s="96"/>
      <c r="F75" s="96"/>
      <c r="G75" s="106"/>
      <c r="H75" s="96"/>
      <c r="I75" s="96"/>
      <c r="J75" s="96"/>
      <c r="K75" s="108"/>
      <c r="L75" s="111"/>
      <c r="M75" s="114"/>
      <c r="N75" s="114"/>
      <c r="O75" s="114"/>
      <c r="P75" s="129"/>
      <c r="Q75" s="108"/>
      <c r="R75" s="37" t="s">
        <v>15</v>
      </c>
      <c r="S75" s="71" t="s">
        <v>28</v>
      </c>
      <c r="T75" s="39" t="s">
        <v>15</v>
      </c>
      <c r="U75" s="6" t="s">
        <v>28</v>
      </c>
    </row>
    <row r="76" spans="1:21" ht="13.95" hidden="1" customHeight="1" thickBot="1" x14ac:dyDescent="0.25">
      <c r="A76" s="72">
        <v>1</v>
      </c>
      <c r="C76" s="73">
        <f>'[1]от продуктов'!J38</f>
        <v>206.71104856389127</v>
      </c>
      <c r="D76" s="74">
        <v>0.8</v>
      </c>
      <c r="E76" s="74">
        <v>0.8</v>
      </c>
      <c r="F76" s="74">
        <v>0.9</v>
      </c>
      <c r="G76" s="75">
        <f>C76*D76*E76*F76</f>
        <v>119.0655639728014</v>
      </c>
      <c r="H76" s="74">
        <v>1</v>
      </c>
      <c r="I76" s="74">
        <v>0.8</v>
      </c>
      <c r="J76" s="74">
        <v>0.9</v>
      </c>
      <c r="K76" s="76">
        <f>C76*H76*I76*J76</f>
        <v>148.83195496600172</v>
      </c>
      <c r="L76" s="77">
        <f>'[1]присмотр МДОО'!$J$21</f>
        <v>5.7665037605118243</v>
      </c>
      <c r="M76" s="78">
        <v>1</v>
      </c>
      <c r="N76" s="79">
        <f>'[1]присмотр МДОО'!$J$70</f>
        <v>1.2855644081632653</v>
      </c>
      <c r="O76" s="80">
        <f>'[1]присмотр МДОО'!$H$57</f>
        <v>7.7660375510204096</v>
      </c>
      <c r="P76" s="81">
        <f>'[1]присмотр МДОО'!$C$78</f>
        <v>6.4053142944088126</v>
      </c>
      <c r="Q76" s="82">
        <f>L76+M76+N76+O76+P76</f>
        <v>22.223420014104313</v>
      </c>
      <c r="R76" s="83">
        <f>G76+Q76</f>
        <v>141.28898398690572</v>
      </c>
      <c r="S76" s="76">
        <f>K76+Q76</f>
        <v>171.05537498010602</v>
      </c>
      <c r="T76" s="84">
        <f>81*1.057</f>
        <v>85.61699999999999</v>
      </c>
      <c r="U76" s="16">
        <f>98*1.057</f>
        <v>103.586</v>
      </c>
    </row>
    <row r="77" spans="1:21" ht="13.2" hidden="1" customHeight="1" x14ac:dyDescent="0.2"/>
    <row r="79" spans="1:21" ht="15.6" x14ac:dyDescent="0.3">
      <c r="A79" s="115" t="s">
        <v>52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</row>
    <row r="80" spans="1:21" ht="13.8" thickBot="1" x14ac:dyDescent="0.3"/>
    <row r="81" spans="1:21" ht="56.25" customHeight="1" thickBot="1" x14ac:dyDescent="0.3">
      <c r="A81" s="116" t="s">
        <v>8</v>
      </c>
      <c r="B81" s="119" t="s">
        <v>9</v>
      </c>
      <c r="C81" s="116" t="s">
        <v>10</v>
      </c>
      <c r="D81" s="122"/>
      <c r="E81" s="122"/>
      <c r="F81" s="122"/>
      <c r="G81" s="122"/>
      <c r="H81" s="122"/>
      <c r="I81" s="122"/>
      <c r="J81" s="122"/>
      <c r="K81" s="123"/>
      <c r="L81" s="124" t="s">
        <v>11</v>
      </c>
      <c r="M81" s="125"/>
      <c r="N81" s="125"/>
      <c r="O81" s="125"/>
      <c r="P81" s="125"/>
      <c r="Q81" s="126"/>
      <c r="R81" s="97" t="s">
        <v>12</v>
      </c>
      <c r="S81" s="98"/>
      <c r="T81" s="97" t="s">
        <v>13</v>
      </c>
      <c r="U81" s="98"/>
    </row>
    <row r="82" spans="1:21" ht="63.75" customHeight="1" x14ac:dyDescent="0.25">
      <c r="A82" s="117"/>
      <c r="B82" s="120"/>
      <c r="C82" s="101" t="s">
        <v>14</v>
      </c>
      <c r="D82" s="104" t="s">
        <v>15</v>
      </c>
      <c r="E82" s="104"/>
      <c r="F82" s="104"/>
      <c r="G82" s="105" t="s">
        <v>16</v>
      </c>
      <c r="H82" s="104" t="s">
        <v>17</v>
      </c>
      <c r="I82" s="104"/>
      <c r="J82" s="104"/>
      <c r="K82" s="107" t="s">
        <v>18</v>
      </c>
      <c r="L82" s="109" t="s">
        <v>19</v>
      </c>
      <c r="M82" s="112" t="s">
        <v>20</v>
      </c>
      <c r="N82" s="112" t="s">
        <v>21</v>
      </c>
      <c r="O82" s="112" t="s">
        <v>22</v>
      </c>
      <c r="P82" s="127" t="s">
        <v>23</v>
      </c>
      <c r="Q82" s="131" t="s">
        <v>24</v>
      </c>
      <c r="R82" s="99"/>
      <c r="S82" s="100"/>
      <c r="T82" s="99"/>
      <c r="U82" s="100"/>
    </row>
    <row r="83" spans="1:21" x14ac:dyDescent="0.25">
      <c r="A83" s="117"/>
      <c r="B83" s="120"/>
      <c r="C83" s="102"/>
      <c r="D83" s="95" t="s">
        <v>25</v>
      </c>
      <c r="E83" s="95" t="s">
        <v>26</v>
      </c>
      <c r="F83" s="95" t="s">
        <v>27</v>
      </c>
      <c r="G83" s="105"/>
      <c r="H83" s="95" t="s">
        <v>25</v>
      </c>
      <c r="I83" s="95" t="s">
        <v>26</v>
      </c>
      <c r="J83" s="95" t="s">
        <v>27</v>
      </c>
      <c r="K83" s="107"/>
      <c r="L83" s="110"/>
      <c r="M83" s="113"/>
      <c r="N83" s="113"/>
      <c r="O83" s="113"/>
      <c r="P83" s="128"/>
      <c r="Q83" s="132"/>
      <c r="R83" s="99"/>
      <c r="S83" s="100"/>
      <c r="T83" s="99"/>
      <c r="U83" s="100"/>
    </row>
    <row r="84" spans="1:21" ht="36" customHeight="1" thickBot="1" x14ac:dyDescent="0.3">
      <c r="A84" s="118"/>
      <c r="B84" s="121"/>
      <c r="C84" s="103"/>
      <c r="D84" s="96"/>
      <c r="E84" s="96"/>
      <c r="F84" s="96"/>
      <c r="G84" s="106"/>
      <c r="H84" s="96"/>
      <c r="I84" s="96"/>
      <c r="J84" s="96"/>
      <c r="K84" s="108"/>
      <c r="L84" s="111"/>
      <c r="M84" s="114"/>
      <c r="N84" s="114"/>
      <c r="O84" s="114"/>
      <c r="P84" s="129"/>
      <c r="Q84" s="133"/>
      <c r="R84" s="37" t="s">
        <v>15</v>
      </c>
      <c r="S84" s="71" t="s">
        <v>28</v>
      </c>
      <c r="T84" s="5" t="s">
        <v>15</v>
      </c>
      <c r="U84" s="6" t="s">
        <v>28</v>
      </c>
    </row>
    <row r="85" spans="1:21" x14ac:dyDescent="0.25">
      <c r="A85" s="85">
        <v>1</v>
      </c>
      <c r="B85" s="86" t="s">
        <v>53</v>
      </c>
      <c r="C85" s="87">
        <f>'[1]от продуктов'!$J$38</f>
        <v>206.71104856389127</v>
      </c>
      <c r="D85" s="43">
        <v>0.8</v>
      </c>
      <c r="E85" s="43">
        <v>0.8</v>
      </c>
      <c r="F85" s="43">
        <v>0.9</v>
      </c>
      <c r="G85" s="88">
        <f>C85*D85*E85*F85</f>
        <v>119.0655639728014</v>
      </c>
      <c r="H85" s="43">
        <v>1</v>
      </c>
      <c r="I85" s="43">
        <v>0.8</v>
      </c>
      <c r="J85" s="43">
        <v>0.9</v>
      </c>
      <c r="K85" s="88">
        <f>C85*H85*I85*J85</f>
        <v>148.83195496600172</v>
      </c>
      <c r="L85" s="89">
        <f>'[1]присмотр МДОО'!$J$21</f>
        <v>5.7665037605118243</v>
      </c>
      <c r="M85" s="90">
        <f>'[1]присмотр МДОО'!$H$51</f>
        <v>2.2514927510204084</v>
      </c>
      <c r="N85" s="89">
        <f>'[1]присмотр МДОО'!$J$70</f>
        <v>1.2855644081632653</v>
      </c>
      <c r="O85" s="43">
        <v>0</v>
      </c>
      <c r="P85" s="89">
        <f>'[1]присмотр МДОО'!$C$78</f>
        <v>6.4053142944088126</v>
      </c>
      <c r="Q85" s="88">
        <f>L85+M85+N85+O85+P85</f>
        <v>15.70887521410431</v>
      </c>
      <c r="R85" s="88">
        <f>G85+Q85</f>
        <v>134.77443918690571</v>
      </c>
      <c r="S85" s="91">
        <f>K85+Q85</f>
        <v>164.54083018010601</v>
      </c>
      <c r="T85" s="15">
        <f>77*1.057</f>
        <v>81.388999999999996</v>
      </c>
      <c r="U85" s="16">
        <f>S85*1.057</f>
        <v>173.91965750037204</v>
      </c>
    </row>
    <row r="86" spans="1:21" x14ac:dyDescent="0.25">
      <c r="A86" s="92">
        <v>2</v>
      </c>
      <c r="B86" s="19" t="s">
        <v>54</v>
      </c>
      <c r="C86" s="9">
        <f>'[1]от продуктов'!$J$38</f>
        <v>206.71104856389127</v>
      </c>
      <c r="D86" s="10">
        <v>0.8</v>
      </c>
      <c r="E86" s="10">
        <v>0.8</v>
      </c>
      <c r="F86" s="10">
        <v>0.9</v>
      </c>
      <c r="G86" s="11">
        <f>C86*D86*E86*F86</f>
        <v>119.0655639728014</v>
      </c>
      <c r="H86" s="10">
        <v>1</v>
      </c>
      <c r="I86" s="10">
        <v>0.8</v>
      </c>
      <c r="J86" s="10">
        <v>0.9</v>
      </c>
      <c r="K86" s="11">
        <f>C86*H86*I86*J86</f>
        <v>148.83195496600172</v>
      </c>
      <c r="L86" s="12">
        <f>'[1]присмотр МДОО'!$J$21</f>
        <v>5.7665037605118243</v>
      </c>
      <c r="M86" s="13">
        <f>'[1]присмотр МДОО'!$H$51</f>
        <v>2.2514927510204084</v>
      </c>
      <c r="N86" s="12">
        <f>'[1]присмотр МДОО'!$J$70</f>
        <v>1.2855644081632653</v>
      </c>
      <c r="O86" s="10">
        <v>0</v>
      </c>
      <c r="P86" s="12">
        <f>'[1]присмотр МДОО'!$C$78</f>
        <v>6.4053142944088126</v>
      </c>
      <c r="Q86" s="11">
        <f>L86+M86+N86+O86+P86</f>
        <v>15.70887521410431</v>
      </c>
      <c r="R86" s="11">
        <f>G86+Q86</f>
        <v>134.77443918690571</v>
      </c>
      <c r="S86" s="14">
        <f>K86+Q86</f>
        <v>164.54083018010601</v>
      </c>
      <c r="T86" s="17">
        <f>77*1.057</f>
        <v>81.388999999999996</v>
      </c>
      <c r="U86" s="18">
        <f>S86*1.057</f>
        <v>173.91965750037204</v>
      </c>
    </row>
    <row r="87" spans="1:21" ht="13.8" thickBot="1" x14ac:dyDescent="0.3">
      <c r="A87" s="60">
        <v>3</v>
      </c>
      <c r="B87" s="61" t="s">
        <v>55</v>
      </c>
      <c r="C87" s="24">
        <f>'[1]от продуктов'!$J$38</f>
        <v>206.71104856389127</v>
      </c>
      <c r="D87" s="25">
        <v>0.8</v>
      </c>
      <c r="E87" s="25">
        <v>0.8</v>
      </c>
      <c r="F87" s="25">
        <v>0.9</v>
      </c>
      <c r="G87" s="26">
        <f>C87*D87*E87*F87</f>
        <v>119.0655639728014</v>
      </c>
      <c r="H87" s="25">
        <v>1</v>
      </c>
      <c r="I87" s="25">
        <v>0.8</v>
      </c>
      <c r="J87" s="25">
        <v>0.9</v>
      </c>
      <c r="K87" s="26">
        <f>C87*H87*I87*J87</f>
        <v>148.83195496600172</v>
      </c>
      <c r="L87" s="27">
        <f>'[1]присмотр МДОО'!$J$21</f>
        <v>5.7665037605118243</v>
      </c>
      <c r="M87" s="28">
        <f>'[1]присмотр МДОО'!$H$51</f>
        <v>2.2514927510204084</v>
      </c>
      <c r="N87" s="27">
        <f>'[1]присмотр МДОО'!$J$70</f>
        <v>1.2855644081632653</v>
      </c>
      <c r="O87" s="25">
        <v>0</v>
      </c>
      <c r="P87" s="27">
        <f>'[1]присмотр МДОО'!$C$78</f>
        <v>6.4053142944088126</v>
      </c>
      <c r="Q87" s="26">
        <f>L87+M87+N87+O87+P87</f>
        <v>15.70887521410431</v>
      </c>
      <c r="R87" s="26">
        <f>G87+Q87</f>
        <v>134.77443918690571</v>
      </c>
      <c r="S87" s="29">
        <f>K87+Q87</f>
        <v>164.54083018010601</v>
      </c>
      <c r="T87" s="30">
        <f>77*1.057</f>
        <v>81.388999999999996</v>
      </c>
      <c r="U87" s="31">
        <f>S87*1.057</f>
        <v>173.91965750037204</v>
      </c>
    </row>
    <row r="90" spans="1:21" ht="15.6" x14ac:dyDescent="0.3">
      <c r="A90" s="115" t="s">
        <v>56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</row>
    <row r="91" spans="1:21" ht="13.8" thickBot="1" x14ac:dyDescent="0.3"/>
    <row r="92" spans="1:21" ht="56.25" customHeight="1" thickBot="1" x14ac:dyDescent="0.3">
      <c r="A92" s="116" t="s">
        <v>8</v>
      </c>
      <c r="B92" s="119" t="s">
        <v>9</v>
      </c>
      <c r="C92" s="116" t="s">
        <v>10</v>
      </c>
      <c r="D92" s="122"/>
      <c r="E92" s="122"/>
      <c r="F92" s="122"/>
      <c r="G92" s="122"/>
      <c r="H92" s="122"/>
      <c r="I92" s="122"/>
      <c r="J92" s="122"/>
      <c r="K92" s="123"/>
      <c r="L92" s="124" t="s">
        <v>11</v>
      </c>
      <c r="M92" s="125"/>
      <c r="N92" s="125"/>
      <c r="O92" s="125"/>
      <c r="P92" s="125"/>
      <c r="Q92" s="126"/>
      <c r="R92" s="97" t="s">
        <v>12</v>
      </c>
      <c r="S92" s="98"/>
      <c r="T92" s="97" t="s">
        <v>13</v>
      </c>
      <c r="U92" s="98"/>
    </row>
    <row r="93" spans="1:21" ht="63.75" customHeight="1" x14ac:dyDescent="0.25">
      <c r="A93" s="117"/>
      <c r="B93" s="120"/>
      <c r="C93" s="101" t="s">
        <v>14</v>
      </c>
      <c r="D93" s="104" t="s">
        <v>15</v>
      </c>
      <c r="E93" s="104"/>
      <c r="F93" s="104"/>
      <c r="G93" s="105" t="s">
        <v>16</v>
      </c>
      <c r="H93" s="104" t="s">
        <v>17</v>
      </c>
      <c r="I93" s="104"/>
      <c r="J93" s="104"/>
      <c r="K93" s="107" t="s">
        <v>18</v>
      </c>
      <c r="L93" s="109" t="s">
        <v>19</v>
      </c>
      <c r="M93" s="112" t="s">
        <v>20</v>
      </c>
      <c r="N93" s="112" t="s">
        <v>21</v>
      </c>
      <c r="O93" s="112" t="s">
        <v>22</v>
      </c>
      <c r="P93" s="127" t="s">
        <v>23</v>
      </c>
      <c r="Q93" s="130" t="s">
        <v>24</v>
      </c>
      <c r="R93" s="99"/>
      <c r="S93" s="100"/>
      <c r="T93" s="99"/>
      <c r="U93" s="100"/>
    </row>
    <row r="94" spans="1:21" x14ac:dyDescent="0.25">
      <c r="A94" s="117"/>
      <c r="B94" s="120"/>
      <c r="C94" s="102"/>
      <c r="D94" s="95" t="s">
        <v>25</v>
      </c>
      <c r="E94" s="95" t="s">
        <v>26</v>
      </c>
      <c r="F94" s="95" t="s">
        <v>27</v>
      </c>
      <c r="G94" s="105"/>
      <c r="H94" s="95" t="s">
        <v>25</v>
      </c>
      <c r="I94" s="95" t="s">
        <v>26</v>
      </c>
      <c r="J94" s="95" t="s">
        <v>27</v>
      </c>
      <c r="K94" s="107"/>
      <c r="L94" s="110"/>
      <c r="M94" s="113"/>
      <c r="N94" s="113"/>
      <c r="O94" s="113"/>
      <c r="P94" s="128"/>
      <c r="Q94" s="107"/>
      <c r="R94" s="99"/>
      <c r="S94" s="100"/>
      <c r="T94" s="99"/>
      <c r="U94" s="100"/>
    </row>
    <row r="95" spans="1:21" ht="41.25" customHeight="1" thickBot="1" x14ac:dyDescent="0.3">
      <c r="A95" s="118"/>
      <c r="B95" s="121"/>
      <c r="C95" s="103"/>
      <c r="D95" s="96"/>
      <c r="E95" s="96"/>
      <c r="F95" s="96"/>
      <c r="G95" s="106"/>
      <c r="H95" s="96"/>
      <c r="I95" s="96"/>
      <c r="J95" s="96"/>
      <c r="K95" s="108"/>
      <c r="L95" s="111"/>
      <c r="M95" s="114"/>
      <c r="N95" s="114"/>
      <c r="O95" s="114"/>
      <c r="P95" s="129"/>
      <c r="Q95" s="108"/>
      <c r="R95" s="37" t="s">
        <v>15</v>
      </c>
      <c r="S95" s="71" t="s">
        <v>28</v>
      </c>
      <c r="T95" s="5" t="s">
        <v>15</v>
      </c>
      <c r="U95" s="6" t="s">
        <v>28</v>
      </c>
    </row>
    <row r="96" spans="1:21" ht="13.8" thickBot="1" x14ac:dyDescent="0.3">
      <c r="A96" s="85">
        <v>1</v>
      </c>
      <c r="B96" s="86" t="s">
        <v>57</v>
      </c>
      <c r="C96" s="87">
        <f>'[1]от продуктов'!$J$38</f>
        <v>206.71104856389127</v>
      </c>
      <c r="D96" s="43">
        <v>0.8</v>
      </c>
      <c r="E96" s="43">
        <v>0.9</v>
      </c>
      <c r="F96" s="43">
        <v>0.9</v>
      </c>
      <c r="G96" s="88">
        <f>C96*D96*E96*F96</f>
        <v>133.94875946940155</v>
      </c>
      <c r="H96" s="43">
        <v>1</v>
      </c>
      <c r="I96" s="43">
        <v>0.9</v>
      </c>
      <c r="J96" s="43">
        <v>0.9</v>
      </c>
      <c r="K96" s="88">
        <f>C96*H96*I96*J96</f>
        <v>167.43594933675195</v>
      </c>
      <c r="L96" s="89">
        <f>'[1]присмотр МДОО'!$J$21</f>
        <v>5.7665037605118243</v>
      </c>
      <c r="M96" s="43">
        <v>1</v>
      </c>
      <c r="N96" s="89">
        <f>'[1]присмотр МДОО'!$J$70</f>
        <v>1.2855644081632653</v>
      </c>
      <c r="O96" s="90">
        <f>'[1]присмотр МДОО'!$H$57</f>
        <v>7.7660375510204096</v>
      </c>
      <c r="P96" s="89">
        <f>'[1]присмотр МДОО'!$C$78</f>
        <v>6.4053142944088126</v>
      </c>
      <c r="Q96" s="88">
        <f>L96+M96+N96+O96+P96</f>
        <v>22.223420014104313</v>
      </c>
      <c r="R96" s="88">
        <f>G96+Q96</f>
        <v>156.17217948350586</v>
      </c>
      <c r="S96" s="91">
        <f>K96+Q96</f>
        <v>189.65936935085625</v>
      </c>
      <c r="T96" s="63">
        <f>R96*1.057</f>
        <v>165.07399371406569</v>
      </c>
      <c r="U96" s="50">
        <f>S96*1.057</f>
        <v>200.46995340385504</v>
      </c>
    </row>
    <row r="97" spans="1:21" ht="13.8" thickBot="1" x14ac:dyDescent="0.3">
      <c r="A97" s="92">
        <v>2</v>
      </c>
      <c r="B97" s="19" t="s">
        <v>58</v>
      </c>
      <c r="C97" s="9">
        <f>'[1]от продуктов'!$J$38</f>
        <v>206.71104856389127</v>
      </c>
      <c r="D97" s="10">
        <v>0.8</v>
      </c>
      <c r="E97" s="10">
        <v>0.9</v>
      </c>
      <c r="F97" s="10">
        <v>0.9</v>
      </c>
      <c r="G97" s="11">
        <f>C97*D97*E97*F97</f>
        <v>133.94875946940155</v>
      </c>
      <c r="H97" s="10">
        <v>1</v>
      </c>
      <c r="I97" s="10">
        <v>0.9</v>
      </c>
      <c r="J97" s="10">
        <v>0.9</v>
      </c>
      <c r="K97" s="11">
        <f>C97*H97*I97*J97</f>
        <v>167.43594933675195</v>
      </c>
      <c r="L97" s="12">
        <f>'[1]присмотр МДОО'!$J$21</f>
        <v>5.7665037605118243</v>
      </c>
      <c r="M97" s="10">
        <v>1</v>
      </c>
      <c r="N97" s="12">
        <f>'[1]присмотр МДОО'!$J$70</f>
        <v>1.2855644081632653</v>
      </c>
      <c r="O97" s="13">
        <f>'[1]присмотр МДОО'!$H$57</f>
        <v>7.7660375510204096</v>
      </c>
      <c r="P97" s="12">
        <f>'[1]присмотр МДОО'!$C$78</f>
        <v>6.4053142944088126</v>
      </c>
      <c r="Q97" s="11">
        <f>L97+M97+N97+O97+P97</f>
        <v>22.223420014104313</v>
      </c>
      <c r="R97" s="11">
        <f>G97+Q97</f>
        <v>156.17217948350586</v>
      </c>
      <c r="S97" s="14">
        <f>K97+Q97</f>
        <v>189.65936935085625</v>
      </c>
      <c r="T97" s="93"/>
      <c r="U97" s="94"/>
    </row>
    <row r="98" spans="1:21" ht="13.8" thickBot="1" x14ac:dyDescent="0.3">
      <c r="A98" s="60">
        <v>3</v>
      </c>
      <c r="B98" s="61" t="s">
        <v>59</v>
      </c>
      <c r="C98" s="24">
        <f>'[1]от продуктов'!$J$38</f>
        <v>206.71104856389127</v>
      </c>
      <c r="D98" s="25">
        <v>0.8</v>
      </c>
      <c r="E98" s="25">
        <v>0.9</v>
      </c>
      <c r="F98" s="25">
        <v>0.9</v>
      </c>
      <c r="G98" s="26">
        <f>C98*D98*E98*F98</f>
        <v>133.94875946940155</v>
      </c>
      <c r="H98" s="25">
        <v>1</v>
      </c>
      <c r="I98" s="25">
        <v>0.9</v>
      </c>
      <c r="J98" s="25">
        <v>0.9</v>
      </c>
      <c r="K98" s="26">
        <f>C98*H98*I98*J98</f>
        <v>167.43594933675195</v>
      </c>
      <c r="L98" s="27">
        <f>'[1]присмотр МДОО'!$J$21</f>
        <v>5.7665037605118243</v>
      </c>
      <c r="M98" s="25">
        <v>1</v>
      </c>
      <c r="N98" s="27">
        <f>'[1]присмотр МДОО'!$J$70</f>
        <v>1.2855644081632653</v>
      </c>
      <c r="O98" s="28">
        <f>'[1]присмотр МДОО'!$H$57</f>
        <v>7.7660375510204096</v>
      </c>
      <c r="P98" s="27">
        <f>'[1]присмотр МДОО'!$C$78</f>
        <v>6.4053142944088126</v>
      </c>
      <c r="Q98" s="26">
        <f>L98+M98+N98+O98+P98</f>
        <v>22.223420014104313</v>
      </c>
      <c r="R98" s="26">
        <f>G98+Q98</f>
        <v>156.17217948350586</v>
      </c>
      <c r="S98" s="29">
        <f>K98+Q98</f>
        <v>189.65936935085625</v>
      </c>
      <c r="T98" s="30">
        <f>81*1.057</f>
        <v>85.61699999999999</v>
      </c>
      <c r="U98" s="31">
        <f>98*1.057</f>
        <v>103.586</v>
      </c>
    </row>
    <row r="101" spans="1:21" ht="18.75" customHeight="1" x14ac:dyDescent="0.25"/>
    <row r="103" spans="1:21" ht="12.75" customHeight="1" x14ac:dyDescent="0.25"/>
    <row r="104" spans="1:21" ht="12.75" customHeight="1" x14ac:dyDescent="0.25"/>
    <row r="105" spans="1:21" ht="12.75" customHeight="1" x14ac:dyDescent="0.25"/>
  </sheetData>
  <mergeCells count="199">
    <mergeCell ref="A1:S1"/>
    <mergeCell ref="B2:O2"/>
    <mergeCell ref="B3:O3"/>
    <mergeCell ref="B4:O4"/>
    <mergeCell ref="B5:O5"/>
    <mergeCell ref="B6:U6"/>
    <mergeCell ref="B7:U7"/>
    <mergeCell ref="A9:S9"/>
    <mergeCell ref="A11:A14"/>
    <mergeCell ref="B11:B14"/>
    <mergeCell ref="C11:K11"/>
    <mergeCell ref="L11:Q11"/>
    <mergeCell ref="R11:S13"/>
    <mergeCell ref="T11:U13"/>
    <mergeCell ref="C12:C14"/>
    <mergeCell ref="D12:F12"/>
    <mergeCell ref="O12:O14"/>
    <mergeCell ref="P12:P14"/>
    <mergeCell ref="Q12:Q14"/>
    <mergeCell ref="D13:D14"/>
    <mergeCell ref="E13:E14"/>
    <mergeCell ref="F13:F14"/>
    <mergeCell ref="H13:H14"/>
    <mergeCell ref="I13:I14"/>
    <mergeCell ref="J13:J14"/>
    <mergeCell ref="G12:G14"/>
    <mergeCell ref="H12:J12"/>
    <mergeCell ref="K12:K14"/>
    <mergeCell ref="L12:L14"/>
    <mergeCell ref="M12:M14"/>
    <mergeCell ref="N12:N14"/>
    <mergeCell ref="A23:S23"/>
    <mergeCell ref="A25:A28"/>
    <mergeCell ref="B25:B28"/>
    <mergeCell ref="C25:K25"/>
    <mergeCell ref="L25:Q25"/>
    <mergeCell ref="R25:S27"/>
    <mergeCell ref="P26:P28"/>
    <mergeCell ref="Q26:Q28"/>
    <mergeCell ref="D27:D28"/>
    <mergeCell ref="E27:E28"/>
    <mergeCell ref="T25:U27"/>
    <mergeCell ref="C26:C28"/>
    <mergeCell ref="D26:F26"/>
    <mergeCell ref="G26:G28"/>
    <mergeCell ref="H26:J26"/>
    <mergeCell ref="K26:K28"/>
    <mergeCell ref="L26:L28"/>
    <mergeCell ref="M26:M28"/>
    <mergeCell ref="N26:N28"/>
    <mergeCell ref="O26:O28"/>
    <mergeCell ref="F27:F28"/>
    <mergeCell ref="H27:H28"/>
    <mergeCell ref="I27:I28"/>
    <mergeCell ref="J27:J28"/>
    <mergeCell ref="A42:S42"/>
    <mergeCell ref="A44:A47"/>
    <mergeCell ref="B44:B47"/>
    <mergeCell ref="C44:K44"/>
    <mergeCell ref="L44:Q44"/>
    <mergeCell ref="R44:S46"/>
    <mergeCell ref="C45:C47"/>
    <mergeCell ref="D45:F45"/>
    <mergeCell ref="G45:G47"/>
    <mergeCell ref="H45:J45"/>
    <mergeCell ref="K45:K47"/>
    <mergeCell ref="L45:L47"/>
    <mergeCell ref="M45:M47"/>
    <mergeCell ref="N45:N47"/>
    <mergeCell ref="O45:O47"/>
    <mergeCell ref="P45:P47"/>
    <mergeCell ref="Q45:Q47"/>
    <mergeCell ref="D46:D47"/>
    <mergeCell ref="E46:E47"/>
    <mergeCell ref="F46:F47"/>
    <mergeCell ref="H46:H47"/>
    <mergeCell ref="I46:I47"/>
    <mergeCell ref="J46:J47"/>
    <mergeCell ref="T44:U46"/>
    <mergeCell ref="A51:S51"/>
    <mergeCell ref="A53:A56"/>
    <mergeCell ref="B53:B56"/>
    <mergeCell ref="C53:K53"/>
    <mergeCell ref="L53:Q53"/>
    <mergeCell ref="R53:S55"/>
    <mergeCell ref="P54:P56"/>
    <mergeCell ref="Q54:Q56"/>
    <mergeCell ref="D55:D56"/>
    <mergeCell ref="E55:E56"/>
    <mergeCell ref="T53:U55"/>
    <mergeCell ref="C54:C56"/>
    <mergeCell ref="D54:F54"/>
    <mergeCell ref="G54:G56"/>
    <mergeCell ref="H54:J54"/>
    <mergeCell ref="K54:K56"/>
    <mergeCell ref="L54:L56"/>
    <mergeCell ref="M54:M56"/>
    <mergeCell ref="N54:N56"/>
    <mergeCell ref="O54:O56"/>
    <mergeCell ref="F55:F56"/>
    <mergeCell ref="H55:H56"/>
    <mergeCell ref="I55:I56"/>
    <mergeCell ref="J55:J56"/>
    <mergeCell ref="A61:S61"/>
    <mergeCell ref="A63:A66"/>
    <mergeCell ref="B63:B66"/>
    <mergeCell ref="C63:K63"/>
    <mergeCell ref="L63:Q63"/>
    <mergeCell ref="R63:S65"/>
    <mergeCell ref="C64:C66"/>
    <mergeCell ref="D64:F64"/>
    <mergeCell ref="G64:G66"/>
    <mergeCell ref="H64:J64"/>
    <mergeCell ref="K64:K66"/>
    <mergeCell ref="L64:L66"/>
    <mergeCell ref="M64:M66"/>
    <mergeCell ref="N64:N66"/>
    <mergeCell ref="O64:O66"/>
    <mergeCell ref="P64:P66"/>
    <mergeCell ref="Q64:Q66"/>
    <mergeCell ref="D65:D66"/>
    <mergeCell ref="E65:E66"/>
    <mergeCell ref="F65:F66"/>
    <mergeCell ref="H65:H66"/>
    <mergeCell ref="I65:I66"/>
    <mergeCell ref="J65:J66"/>
    <mergeCell ref="T63:U65"/>
    <mergeCell ref="A70:S70"/>
    <mergeCell ref="A72:A75"/>
    <mergeCell ref="B72:B75"/>
    <mergeCell ref="C72:K72"/>
    <mergeCell ref="L72:Q72"/>
    <mergeCell ref="R72:S74"/>
    <mergeCell ref="P73:P75"/>
    <mergeCell ref="Q73:Q75"/>
    <mergeCell ref="D74:D75"/>
    <mergeCell ref="E74:E75"/>
    <mergeCell ref="T72:U74"/>
    <mergeCell ref="C73:C75"/>
    <mergeCell ref="D73:F73"/>
    <mergeCell ref="G73:G75"/>
    <mergeCell ref="H73:J73"/>
    <mergeCell ref="K73:K75"/>
    <mergeCell ref="L73:L75"/>
    <mergeCell ref="M73:M75"/>
    <mergeCell ref="N73:N75"/>
    <mergeCell ref="O73:O75"/>
    <mergeCell ref="F74:F75"/>
    <mergeCell ref="H74:H75"/>
    <mergeCell ref="I74:I75"/>
    <mergeCell ref="J74:J75"/>
    <mergeCell ref="A79:S79"/>
    <mergeCell ref="A81:A84"/>
    <mergeCell ref="B81:B84"/>
    <mergeCell ref="C81:K81"/>
    <mergeCell ref="L81:Q81"/>
    <mergeCell ref="R81:S83"/>
    <mergeCell ref="C82:C84"/>
    <mergeCell ref="D82:F82"/>
    <mergeCell ref="G82:G84"/>
    <mergeCell ref="H82:J82"/>
    <mergeCell ref="K82:K84"/>
    <mergeCell ref="L82:L84"/>
    <mergeCell ref="M82:M84"/>
    <mergeCell ref="N82:N84"/>
    <mergeCell ref="O82:O84"/>
    <mergeCell ref="P82:P84"/>
    <mergeCell ref="Q82:Q84"/>
    <mergeCell ref="D83:D84"/>
    <mergeCell ref="E83:E84"/>
    <mergeCell ref="F83:F84"/>
    <mergeCell ref="H83:H84"/>
    <mergeCell ref="I83:I84"/>
    <mergeCell ref="J83:J84"/>
    <mergeCell ref="T81:U83"/>
    <mergeCell ref="A90:S90"/>
    <mergeCell ref="A92:A95"/>
    <mergeCell ref="B92:B95"/>
    <mergeCell ref="C92:K92"/>
    <mergeCell ref="L92:Q92"/>
    <mergeCell ref="R92:S94"/>
    <mergeCell ref="P93:P95"/>
    <mergeCell ref="Q93:Q95"/>
    <mergeCell ref="D94:D95"/>
    <mergeCell ref="E94:E95"/>
    <mergeCell ref="F94:F95"/>
    <mergeCell ref="H94:H95"/>
    <mergeCell ref="I94:I95"/>
    <mergeCell ref="J94:J95"/>
    <mergeCell ref="T92:U94"/>
    <mergeCell ref="C93:C95"/>
    <mergeCell ref="D93:F93"/>
    <mergeCell ref="G93:G95"/>
    <mergeCell ref="H93:J93"/>
    <mergeCell ref="K93:K95"/>
    <mergeCell ref="L93:L95"/>
    <mergeCell ref="M93:M95"/>
    <mergeCell ref="N93:N95"/>
    <mergeCell ref="O93:O95"/>
  </mergeCells>
  <pageMargins left="0.25" right="0.25" top="0.75" bottom="0.75" header="0.3" footer="0.3"/>
  <pageSetup paperSize="9" scale="25" orientation="landscape" r:id="rId1"/>
  <rowBreaks count="2" manualBreakCount="2">
    <brk id="39" max="1638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по учреждениям</vt:lpstr>
      <vt:lpstr>'расчет по учреждениям'!Область_печати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Комарова (ip-137)</dc:creator>
  <cp:lastModifiedBy>пк</cp:lastModifiedBy>
  <cp:lastPrinted>2022-11-01T07:45:59Z</cp:lastPrinted>
  <dcterms:created xsi:type="dcterms:W3CDTF">2022-11-01T07:55:59Z</dcterms:created>
  <dcterms:modified xsi:type="dcterms:W3CDTF">2022-11-01T07:48:14Z</dcterms:modified>
</cp:coreProperties>
</file>